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145" windowWidth="15150" windowHeight="5940"/>
  </bookViews>
  <sheets>
    <sheet name="PL MARTIE" sheetId="3" r:id="rId1"/>
  </sheets>
  <definedNames>
    <definedName name="_xlnm.Print_Titles" localSheetId="0">'PL MARTIE'!$5:$7</definedName>
  </definedNames>
  <calcPr calcId="144525"/>
</workbook>
</file>

<file path=xl/calcChain.xml><?xml version="1.0" encoding="utf-8"?>
<calcChain xmlns="http://schemas.openxmlformats.org/spreadsheetml/2006/main">
  <c r="O53" i="3" l="1"/>
  <c r="O129" i="3" l="1"/>
  <c r="O126" i="3"/>
  <c r="O122" i="3"/>
  <c r="O105" i="3"/>
  <c r="O102" i="3"/>
  <c r="O98" i="3"/>
  <c r="P94" i="3"/>
  <c r="J131" i="3"/>
  <c r="J96" i="3"/>
  <c r="O35" i="3"/>
  <c r="O49" i="3"/>
  <c r="O108" i="3"/>
  <c r="O112" i="3"/>
  <c r="O113" i="3"/>
  <c r="O114" i="3"/>
  <c r="O119" i="3"/>
  <c r="O97" i="3"/>
  <c r="O95" i="3"/>
  <c r="O93" i="3"/>
  <c r="O85" i="3"/>
  <c r="O31" i="3"/>
  <c r="O8" i="3"/>
  <c r="O9" i="3"/>
  <c r="O10" i="3"/>
  <c r="O11" i="3"/>
  <c r="O12" i="3"/>
  <c r="O13" i="3"/>
  <c r="O14" i="3"/>
  <c r="O15" i="3"/>
  <c r="O16" i="3"/>
  <c r="M83" i="3"/>
  <c r="N83" i="3"/>
  <c r="P83" i="3"/>
  <c r="Q83" i="3"/>
  <c r="J94" i="3" l="1"/>
  <c r="I94" i="3"/>
  <c r="F94" i="3"/>
  <c r="Q47" i="3" l="1"/>
  <c r="P47" i="3"/>
  <c r="M47" i="3"/>
  <c r="L47" i="3"/>
  <c r="K47" i="3"/>
  <c r="J47" i="3"/>
  <c r="I47" i="3"/>
  <c r="O77" i="3"/>
  <c r="L83" i="3"/>
  <c r="J83" i="3"/>
  <c r="I83" i="3"/>
  <c r="L128" i="3" l="1"/>
  <c r="J123" i="3"/>
  <c r="P115" i="3"/>
  <c r="N115" i="3"/>
  <c r="M115" i="3"/>
  <c r="L115" i="3"/>
  <c r="K115" i="3"/>
  <c r="J115" i="3"/>
  <c r="I115" i="3"/>
  <c r="F115" i="3"/>
  <c r="O84" i="3"/>
  <c r="O81" i="3"/>
  <c r="O80" i="3"/>
  <c r="O79" i="3"/>
  <c r="O78" i="3"/>
  <c r="O76" i="3"/>
  <c r="O75" i="3"/>
  <c r="O74" i="3"/>
  <c r="O73" i="3"/>
  <c r="O83" i="3" l="1"/>
  <c r="N47" i="3"/>
  <c r="F47" i="3"/>
  <c r="I33" i="3"/>
  <c r="J33" i="3"/>
  <c r="K33" i="3"/>
  <c r="L33" i="3"/>
  <c r="M33" i="3"/>
  <c r="N33" i="3"/>
  <c r="O33" i="3"/>
  <c r="O66" i="3" l="1"/>
  <c r="F83" i="3"/>
  <c r="P136" i="3" l="1"/>
  <c r="O136" i="3"/>
  <c r="L136" i="3"/>
  <c r="J136" i="3"/>
  <c r="I136" i="3"/>
  <c r="F136" i="3"/>
  <c r="P133" i="3"/>
  <c r="N133" i="3"/>
  <c r="M133" i="3"/>
  <c r="L133" i="3"/>
  <c r="K133" i="3"/>
  <c r="J133" i="3"/>
  <c r="I133" i="3"/>
  <c r="F133" i="3"/>
  <c r="O132" i="3"/>
  <c r="O133" i="3" s="1"/>
  <c r="P131" i="3"/>
  <c r="N131" i="3"/>
  <c r="M131" i="3"/>
  <c r="L131" i="3"/>
  <c r="K131" i="3"/>
  <c r="I131" i="3"/>
  <c r="F131" i="3"/>
  <c r="O130" i="3"/>
  <c r="O131" i="3" s="1"/>
  <c r="P128" i="3"/>
  <c r="N128" i="3"/>
  <c r="M128" i="3"/>
  <c r="K128" i="3"/>
  <c r="J128" i="3"/>
  <c r="I128" i="3"/>
  <c r="F128" i="3"/>
  <c r="O127" i="3"/>
  <c r="O128" i="3"/>
  <c r="P125" i="3"/>
  <c r="O125" i="3"/>
  <c r="N125" i="3"/>
  <c r="M125" i="3"/>
  <c r="L125" i="3"/>
  <c r="K125" i="3"/>
  <c r="J125" i="3"/>
  <c r="I125" i="3"/>
  <c r="F125" i="3"/>
  <c r="P123" i="3"/>
  <c r="N123" i="3"/>
  <c r="M123" i="3"/>
  <c r="L123" i="3"/>
  <c r="K123" i="3"/>
  <c r="I123" i="3"/>
  <c r="F123" i="3"/>
  <c r="O123" i="3"/>
  <c r="Q121" i="3"/>
  <c r="P121" i="3"/>
  <c r="N121" i="3"/>
  <c r="M121" i="3"/>
  <c r="L121" i="3"/>
  <c r="K121" i="3"/>
  <c r="J121" i="3"/>
  <c r="I121" i="3"/>
  <c r="F121" i="3"/>
  <c r="P118" i="3"/>
  <c r="N118" i="3"/>
  <c r="M118" i="3"/>
  <c r="L118" i="3"/>
  <c r="K118" i="3"/>
  <c r="J118" i="3"/>
  <c r="I118" i="3"/>
  <c r="F118" i="3"/>
  <c r="O117" i="3"/>
  <c r="O116" i="3"/>
  <c r="O111" i="3"/>
  <c r="O110" i="3"/>
  <c r="P109" i="3"/>
  <c r="O109" i="3"/>
  <c r="M109" i="3"/>
  <c r="L109" i="3"/>
  <c r="K109" i="3"/>
  <c r="J109" i="3"/>
  <c r="I109" i="3"/>
  <c r="F109" i="3"/>
  <c r="P107" i="3"/>
  <c r="O107" i="3"/>
  <c r="N107" i="3"/>
  <c r="M107" i="3"/>
  <c r="L107" i="3"/>
  <c r="K107" i="3"/>
  <c r="J107" i="3"/>
  <c r="I107" i="3"/>
  <c r="F107" i="3"/>
  <c r="P104" i="3"/>
  <c r="O104" i="3"/>
  <c r="N104" i="3"/>
  <c r="M104" i="3"/>
  <c r="L104" i="3"/>
  <c r="K104" i="3"/>
  <c r="J104" i="3"/>
  <c r="I104" i="3"/>
  <c r="F104" i="3"/>
  <c r="P101" i="3"/>
  <c r="N101" i="3"/>
  <c r="M101" i="3"/>
  <c r="L101" i="3"/>
  <c r="K101" i="3"/>
  <c r="J101" i="3"/>
  <c r="I101" i="3"/>
  <c r="F101" i="3"/>
  <c r="O100" i="3"/>
  <c r="O101" i="3" s="1"/>
  <c r="P99" i="3"/>
  <c r="N99" i="3"/>
  <c r="M99" i="3"/>
  <c r="L99" i="3"/>
  <c r="K99" i="3"/>
  <c r="J99" i="3"/>
  <c r="I99" i="3"/>
  <c r="F99" i="3"/>
  <c r="P96" i="3"/>
  <c r="O96" i="3"/>
  <c r="N96" i="3"/>
  <c r="M96" i="3"/>
  <c r="L96" i="3"/>
  <c r="K96" i="3"/>
  <c r="I96" i="3"/>
  <c r="F96" i="3"/>
  <c r="N94" i="3"/>
  <c r="M94" i="3"/>
  <c r="K94" i="3"/>
  <c r="O92" i="3"/>
  <c r="O94" i="3" s="1"/>
  <c r="P91" i="3"/>
  <c r="N91" i="3"/>
  <c r="M91" i="3"/>
  <c r="L91" i="3"/>
  <c r="K91" i="3"/>
  <c r="J91" i="3"/>
  <c r="I91" i="3"/>
  <c r="F91" i="3"/>
  <c r="O90" i="3"/>
  <c r="O89" i="3"/>
  <c r="P88" i="3"/>
  <c r="M88" i="3"/>
  <c r="L88" i="3"/>
  <c r="K88" i="3"/>
  <c r="J88" i="3"/>
  <c r="I88" i="3"/>
  <c r="F88" i="3"/>
  <c r="O87" i="3"/>
  <c r="O88" i="3" s="1"/>
  <c r="P86" i="3"/>
  <c r="N86" i="3"/>
  <c r="M86" i="3"/>
  <c r="L86" i="3"/>
  <c r="K86" i="3"/>
  <c r="J86" i="3"/>
  <c r="I86" i="3"/>
  <c r="F86" i="3"/>
  <c r="K83" i="3"/>
  <c r="P72" i="3"/>
  <c r="N72" i="3"/>
  <c r="M72" i="3"/>
  <c r="L72" i="3"/>
  <c r="K72" i="3"/>
  <c r="J72" i="3"/>
  <c r="I72" i="3"/>
  <c r="F72" i="3"/>
  <c r="O71" i="3"/>
  <c r="O70" i="3"/>
  <c r="O69" i="3"/>
  <c r="O68" i="3"/>
  <c r="O67" i="3"/>
  <c r="O65" i="3"/>
  <c r="P64" i="3"/>
  <c r="N64" i="3"/>
  <c r="M64" i="3"/>
  <c r="L64" i="3"/>
  <c r="K64" i="3"/>
  <c r="J64" i="3"/>
  <c r="I64" i="3"/>
  <c r="F64" i="3"/>
  <c r="O62" i="3"/>
  <c r="O61" i="3"/>
  <c r="O60" i="3"/>
  <c r="O59" i="3"/>
  <c r="O58" i="3"/>
  <c r="O57" i="3"/>
  <c r="O56" i="3"/>
  <c r="O55" i="3"/>
  <c r="O54" i="3"/>
  <c r="O52" i="3"/>
  <c r="O51" i="3"/>
  <c r="P50" i="3"/>
  <c r="N50" i="3"/>
  <c r="M50" i="3"/>
  <c r="L50" i="3"/>
  <c r="K50" i="3"/>
  <c r="I50" i="3"/>
  <c r="F50" i="3"/>
  <c r="O48" i="3"/>
  <c r="O50" i="3" s="1"/>
  <c r="O42" i="3"/>
  <c r="O41" i="3"/>
  <c r="O40" i="3"/>
  <c r="P39" i="3"/>
  <c r="N39" i="3"/>
  <c r="M39" i="3"/>
  <c r="L39" i="3"/>
  <c r="K39" i="3"/>
  <c r="J39" i="3"/>
  <c r="I39" i="3"/>
  <c r="F39" i="3"/>
  <c r="O38" i="3"/>
  <c r="O37" i="3"/>
  <c r="P36" i="3"/>
  <c r="N36" i="3"/>
  <c r="M36" i="3"/>
  <c r="L36" i="3"/>
  <c r="K36" i="3"/>
  <c r="J36" i="3"/>
  <c r="I36" i="3"/>
  <c r="F36" i="3"/>
  <c r="O34" i="3"/>
  <c r="O36" i="3" s="1"/>
  <c r="Q33" i="3"/>
  <c r="P33" i="3"/>
  <c r="F33" i="3"/>
  <c r="P29" i="3"/>
  <c r="N29" i="3"/>
  <c r="M29" i="3"/>
  <c r="L29" i="3"/>
  <c r="K29" i="3"/>
  <c r="J29" i="3"/>
  <c r="I29" i="3"/>
  <c r="F29" i="3"/>
  <c r="O27" i="3"/>
  <c r="F18" i="3"/>
  <c r="I18" i="3"/>
  <c r="J18" i="3"/>
  <c r="K18" i="3"/>
  <c r="L18" i="3"/>
  <c r="M18" i="3"/>
  <c r="N18" i="3"/>
  <c r="P18" i="3"/>
  <c r="Q18" i="3"/>
  <c r="P137" i="3" l="1"/>
  <c r="O47" i="3"/>
  <c r="O115" i="3"/>
  <c r="O86" i="3"/>
  <c r="O91" i="3"/>
  <c r="O118" i="3"/>
  <c r="O99" i="3"/>
  <c r="O121" i="3"/>
  <c r="Q137" i="3"/>
  <c r="O29" i="3"/>
  <c r="O72" i="3"/>
  <c r="O64" i="3"/>
  <c r="O39" i="3"/>
  <c r="O23" i="3" l="1"/>
  <c r="O22" i="3"/>
  <c r="O21" i="3"/>
  <c r="O20" i="3"/>
  <c r="O19" i="3"/>
  <c r="O17" i="3"/>
  <c r="O18" i="3" l="1"/>
  <c r="O24" i="3"/>
  <c r="K26" i="3" l="1"/>
  <c r="K137" i="3" s="1"/>
  <c r="P26" i="3" l="1"/>
  <c r="O26" i="3"/>
  <c r="O137" i="3" s="1"/>
  <c r="N26" i="3"/>
  <c r="N137" i="3" s="1"/>
  <c r="M26" i="3"/>
  <c r="M137" i="3" s="1"/>
  <c r="L26" i="3"/>
  <c r="L137" i="3" s="1"/>
  <c r="J26" i="3"/>
  <c r="J137" i="3" s="1"/>
  <c r="I26" i="3"/>
  <c r="I137" i="3" s="1"/>
  <c r="F26" i="3"/>
  <c r="F137" i="3" l="1"/>
</calcChain>
</file>

<file path=xl/sharedStrings.xml><?xml version="1.0" encoding="utf-8"?>
<sst xmlns="http://schemas.openxmlformats.org/spreadsheetml/2006/main" count="133" uniqueCount="98">
  <si>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</si>
  <si>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</si>
  <si>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</si>
  <si>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</si>
  <si>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</si>
  <si>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</si>
  <si>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</si>
  <si>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</si>
  <si>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 xml:space="preserve">LINDE GAZ 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</si>
  <si>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</si>
  <si>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</si>
  <si>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</si>
  <si>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</si>
  <si>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</si>
  <si>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</si>
  <si>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</si>
  <si>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</si>
  <si>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</si>
  <si>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</si>
  <si>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</si>
  <si>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</si>
  <si>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</si>
  <si>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</si>
  <si>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</si>
  <si>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</si>
  <si>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</si>
  <si>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</si>
  <si>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</si>
  <si>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</si>
  <si>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</si>
  <si>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</si>
  <si>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</si>
  <si>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</si>
  <si>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</si>
  <si>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</si>
  <si>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</si>
  <si>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</si>
  <si>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</si>
  <si>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</si>
  <si>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THERANOVA PROTEZARE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</si>
  <si>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</si>
  <si>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</si>
  <si>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</si>
  <si>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</si>
  <si>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</si>
  <si>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</si>
  <si>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</si>
  <si>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</si>
  <si>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</si>
  <si>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ADAPTARE  RECUPERARE</t>
  </si>
  <si>
    <t>MESSER HOME CARE</t>
  </si>
  <si>
    <t>MEDICAL VISION</t>
  </si>
  <si>
    <t>MED SERVICES NEUROLOGY</t>
  </si>
  <si>
    <t>MEDICAL EXPRESS</t>
  </si>
  <si>
    <t>mai 2020</t>
  </si>
  <si>
    <t>172517</t>
  </si>
  <si>
    <t>172518</t>
  </si>
  <si>
    <t>174232</t>
  </si>
  <si>
    <t>174233</t>
  </si>
  <si>
    <t>636</t>
  </si>
  <si>
    <t>635</t>
  </si>
  <si>
    <t>634</t>
  </si>
  <si>
    <t>637</t>
  </si>
  <si>
    <t>727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</si>
  <si>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</si>
  <si>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</si>
  <si>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</si>
  <si>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</si>
  <si>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</si>
  <si>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</si>
  <si>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</si>
  <si>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</si>
  <si>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</si>
  <si>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</si>
  <si>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335</t>
  </si>
  <si>
    <t>115</t>
  </si>
  <si>
    <t>ORTODAC</t>
  </si>
  <si>
    <t>Centralizatorul facturilor aferente dispozitivelor medicale platite in luna iunie 2020</t>
  </si>
  <si>
    <t>AUDIOGHRAM</t>
  </si>
  <si>
    <t>4020</t>
  </si>
  <si>
    <t>501</t>
  </si>
  <si>
    <t>771</t>
  </si>
  <si>
    <t>862</t>
  </si>
  <si>
    <t>772</t>
  </si>
  <si>
    <t>172526</t>
  </si>
  <si>
    <t>NEWMEDICS</t>
  </si>
  <si>
    <t>M-G EXIM ROMITALIA</t>
  </si>
  <si>
    <t>912</t>
  </si>
  <si>
    <t>0770</t>
  </si>
  <si>
    <t>Director general</t>
  </si>
  <si>
    <t>iun 2020</t>
  </si>
  <si>
    <t>mai</t>
  </si>
  <si>
    <t xml:space="preserve">Director executiv  - Direcţia Relaţii Contractuale    
ec. Camelia Stretea    
</t>
  </si>
  <si>
    <t>ec Stretea Camelia</t>
  </si>
  <si>
    <t>172527</t>
  </si>
  <si>
    <t>174238</t>
  </si>
  <si>
    <t xml:space="preserve">Sef serviciu </t>
  </si>
  <si>
    <t>ec.Blaga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</si>
</sst>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name val="Arial"/>
      <family val="2"/>
      <charset val="238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8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5" fillId="2" borderId="1" xfId="0" applyFont="1" applyFill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2" fontId="11" fillId="2" borderId="1" xfId="0" applyNumberFormat="1" applyFont="1" applyFill="1" applyBorder="1"/>
    <xf numFmtId="2" fontId="15" fillId="2" borderId="1" xfId="0" applyNumberFormat="1" applyFont="1" applyFill="1" applyBorder="1"/>
    <xf numFmtId="1" fontId="15" fillId="2" borderId="1" xfId="0" applyNumberFormat="1" applyFont="1" applyFill="1" applyBorder="1"/>
    <xf numFmtId="2" fontId="11" fillId="2" borderId="1" xfId="3" applyNumberFormat="1" applyFont="1" applyFill="1" applyBorder="1"/>
    <xf numFmtId="49" fontId="10" fillId="2" borderId="1" xfId="3" applyNumberFormat="1" applyFont="1" applyFill="1" applyBorder="1" applyAlignment="1">
      <alignment horizontal="right"/>
    </xf>
    <xf numFmtId="1" fontId="2" fillId="2" borderId="0" xfId="2" applyNumberFormat="1" applyFont="1" applyFill="1" applyAlignment="1"/>
    <xf numFmtId="0" fontId="17" fillId="2" borderId="0" xfId="0" applyFont="1" applyFill="1"/>
    <xf numFmtId="0" fontId="16" fillId="2" borderId="1" xfId="0" applyFont="1" applyFill="1" applyBorder="1"/>
    <xf numFmtId="0" fontId="9" fillId="0" borderId="0" xfId="2" applyFont="1" applyFill="1" applyBorder="1" applyAlignment="1">
      <alignment vertical="center"/>
    </xf>
    <xf numFmtId="0" fontId="18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20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6" fillId="2" borderId="3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7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12" xfId="2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4" fontId="2" fillId="2" borderId="4" xfId="2" applyNumberFormat="1" applyFont="1" applyFill="1" applyBorder="1"/>
    <xf numFmtId="4" fontId="2" fillId="2" borderId="7" xfId="2" applyNumberFormat="1" applyFont="1" applyFill="1" applyBorder="1"/>
    <xf numFmtId="4" fontId="2" fillId="2" borderId="3" xfId="2" applyNumberFormat="1" applyFont="1" applyFill="1" applyBorder="1"/>
    <xf numFmtId="4" fontId="7" fillId="2" borderId="7" xfId="2" applyNumberFormat="1" applyFont="1" applyFill="1" applyBorder="1"/>
    <xf numFmtId="49" fontId="2" fillId="2" borderId="3" xfId="2" applyNumberFormat="1" applyFont="1" applyFill="1" applyBorder="1"/>
    <xf numFmtId="0" fontId="0" fillId="2" borderId="3" xfId="0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7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17" fillId="2" borderId="4" xfId="0" applyFont="1" applyFill="1" applyBorder="1"/>
    <xf numFmtId="0" fontId="17" fillId="2" borderId="7" xfId="0" applyFont="1" applyFill="1" applyBorder="1"/>
    <xf numFmtId="0" fontId="17" fillId="2" borderId="3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/>
    <xf numFmtId="1" fontId="11" fillId="2" borderId="1" xfId="0" applyNumberFormat="1" applyFont="1" applyFill="1" applyBorder="1"/>
    <xf numFmtId="0" fontId="19" fillId="2" borderId="4" xfId="3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/>
    </xf>
    <xf numFmtId="14" fontId="6" fillId="2" borderId="0" xfId="0" applyNumberFormat="1" applyFont="1" applyFill="1"/>
    <xf numFmtId="2" fontId="0" fillId="2" borderId="1" xfId="0" applyNumberFormat="1" applyFill="1" applyBorder="1"/>
    <xf numFmtId="2" fontId="15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0" fontId="1" fillId="2" borderId="7" xfId="0" applyFont="1" applyFill="1" applyBorder="1" applyAlignment="1">
      <alignment horizontal="center" vertical="center"/>
    </xf>
    <xf numFmtId="4" fontId="9" fillId="2" borderId="0" xfId="2" applyNumberFormat="1" applyFont="1" applyFill="1" applyBorder="1" applyAlignment="1">
      <alignment horizontal="left" wrapText="1"/>
    </xf>
    <xf numFmtId="4" fontId="9" fillId="2" borderId="0" xfId="0" applyNumberFormat="1" applyFont="1" applyFill="1" applyAlignment="1">
      <alignment horizontal="left"/>
    </xf>
    <xf numFmtId="0" fontId="0" fillId="0" borderId="1" xfId="0" applyBorder="1"/>
    <xf numFmtId="14" fontId="0" fillId="0" borderId="1" xfId="0" applyNumberFormat="1" applyBorder="1"/>
    <xf numFmtId="4" fontId="16" fillId="2" borderId="0" xfId="0" applyNumberFormat="1" applyFont="1" applyFill="1"/>
    <xf numFmtId="0" fontId="0" fillId="2" borderId="0" xfId="0" applyFont="1" applyFill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13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4" fontId="9" fillId="2" borderId="0" xfId="2" applyNumberFormat="1" applyFont="1" applyFill="1" applyBorder="1" applyAlignment="1">
      <alignment horizontal="center" wrapText="1"/>
    </xf>
    <xf numFmtId="0" fontId="2" fillId="2" borderId="7" xfId="3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9"/>
  <sheetViews>
    <sheetView tabSelected="1" workbookViewId="0">
      <selection activeCell="Q29" sqref="Q29"/>
    </sheetView>
  </sheetViews>
  <sheetFormatPr defaultRowHeight="15" x14ac:dyDescent="0.25"/>
  <cols>
    <col min="1" max="1" width="9" customWidth="1"/>
    <col min="2" max="2" width="4" style="53" customWidth="1"/>
    <col min="3" max="3" width="17" style="1" customWidth="1"/>
    <col min="4" max="4" width="11" style="7" customWidth="1"/>
    <col min="5" max="5" width="10.5703125" style="4" customWidth="1"/>
    <col min="6" max="6" width="10.8554687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5703125" style="1" customWidth="1"/>
    <col min="13" max="13" width="8.140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</cols>
  <sheetData>
    <row r="1" spans="2:17" x14ac:dyDescent="0.25">
      <c r="B1" s="10"/>
      <c r="C1" s="70" t="s">
        <v>23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x14ac:dyDescent="0.25">
      <c r="B2" s="2"/>
      <c r="C2" s="3" t="s">
        <v>77</v>
      </c>
      <c r="D2" s="3"/>
      <c r="E2" s="6"/>
      <c r="F2" s="3"/>
      <c r="G2" s="65"/>
      <c r="H2" s="3"/>
      <c r="I2" s="3"/>
      <c r="J2" s="3"/>
      <c r="K2" s="3"/>
      <c r="L2" s="3"/>
      <c r="M2" s="3"/>
      <c r="N2" s="3"/>
      <c r="O2" s="3"/>
      <c r="P2" s="12"/>
    </row>
    <row r="3" spans="2:17" x14ac:dyDescent="0.25">
      <c r="B3" s="2"/>
      <c r="C3" s="3"/>
      <c r="D3" s="3"/>
      <c r="E3" s="6"/>
      <c r="F3" s="3"/>
      <c r="G3" s="65"/>
      <c r="H3" s="3"/>
      <c r="I3" s="3"/>
      <c r="J3" s="3"/>
      <c r="K3" s="3"/>
      <c r="L3" s="3"/>
      <c r="M3" s="3"/>
      <c r="N3" s="3"/>
      <c r="O3" s="3"/>
      <c r="P3" s="12"/>
    </row>
    <row r="4" spans="2:17" x14ac:dyDescent="0.25">
      <c r="B4" s="2"/>
      <c r="C4" s="3"/>
      <c r="D4" s="3"/>
      <c r="E4" s="6"/>
      <c r="F4" s="3"/>
      <c r="G4" s="65"/>
      <c r="H4" s="3"/>
      <c r="I4" s="3"/>
      <c r="J4" s="3"/>
      <c r="K4" s="3"/>
      <c r="L4" s="3"/>
      <c r="M4" s="3"/>
      <c r="N4" s="3"/>
      <c r="O4" s="3"/>
      <c r="P4" s="12"/>
    </row>
    <row r="5" spans="2:17" s="1" customFormat="1" ht="18" customHeight="1" x14ac:dyDescent="0.25">
      <c r="B5" s="161" t="s">
        <v>22</v>
      </c>
      <c r="C5" s="162" t="s">
        <v>21</v>
      </c>
      <c r="D5" s="163" t="s">
        <v>20</v>
      </c>
      <c r="E5" s="163"/>
      <c r="F5" s="164"/>
      <c r="G5" s="88" t="s">
        <v>68</v>
      </c>
      <c r="H5" s="91"/>
      <c r="I5" s="95" t="s">
        <v>36</v>
      </c>
      <c r="J5" s="95" t="s">
        <v>67</v>
      </c>
      <c r="K5" s="86" t="s">
        <v>18</v>
      </c>
      <c r="L5" s="95" t="s">
        <v>67</v>
      </c>
      <c r="M5" s="157" t="s">
        <v>19</v>
      </c>
      <c r="N5" s="101" t="s">
        <v>28</v>
      </c>
      <c r="O5" s="104" t="s">
        <v>70</v>
      </c>
      <c r="P5" s="101" t="s">
        <v>71</v>
      </c>
      <c r="Q5" s="108" t="s">
        <v>73</v>
      </c>
    </row>
    <row r="6" spans="2:17" s="1" customFormat="1" ht="17.25" customHeight="1" x14ac:dyDescent="0.4">
      <c r="B6" s="161"/>
      <c r="C6" s="162"/>
      <c r="D6" s="140" t="s">
        <v>17</v>
      </c>
      <c r="E6" s="142" t="s">
        <v>16</v>
      </c>
      <c r="F6" s="144" t="s">
        <v>15</v>
      </c>
      <c r="G6" s="89" t="s">
        <v>40</v>
      </c>
      <c r="H6" s="92" t="s">
        <v>69</v>
      </c>
      <c r="I6" s="96" t="s">
        <v>35</v>
      </c>
      <c r="J6" s="98" t="s">
        <v>45</v>
      </c>
      <c r="K6" s="86"/>
      <c r="L6" s="98" t="s">
        <v>45</v>
      </c>
      <c r="M6" s="157"/>
      <c r="N6" s="102" t="s">
        <v>91</v>
      </c>
      <c r="O6" s="105" t="s">
        <v>13</v>
      </c>
      <c r="P6" s="107" t="s">
        <v>72</v>
      </c>
      <c r="Q6" s="109" t="s">
        <v>43</v>
      </c>
    </row>
    <row r="7" spans="2:17" s="1" customFormat="1" x14ac:dyDescent="0.25">
      <c r="B7" s="161"/>
      <c r="C7" s="162"/>
      <c r="D7" s="141"/>
      <c r="E7" s="143"/>
      <c r="F7" s="145"/>
      <c r="G7" s="90" t="s">
        <v>41</v>
      </c>
      <c r="H7" s="93"/>
      <c r="I7" s="97" t="s">
        <v>34</v>
      </c>
      <c r="J7" s="99" t="s">
        <v>90</v>
      </c>
      <c r="K7" s="86" t="s">
        <v>31</v>
      </c>
      <c r="L7" s="99" t="s">
        <v>54</v>
      </c>
      <c r="M7" s="157"/>
      <c r="N7" s="103">
        <v>2020</v>
      </c>
      <c r="O7" s="126" t="s">
        <v>14</v>
      </c>
      <c r="P7" s="106" t="s">
        <v>13</v>
      </c>
      <c r="Q7" s="110" t="s">
        <v>33</v>
      </c>
    </row>
    <row r="8" spans="2:17" s="1" customFormat="1" x14ac:dyDescent="0.25">
      <c r="B8" s="158">
        <v>1</v>
      </c>
      <c r="C8" s="151" t="s">
        <v>53</v>
      </c>
      <c r="D8" s="14">
        <v>85613</v>
      </c>
      <c r="E8" s="56">
        <v>43980</v>
      </c>
      <c r="F8" s="15">
        <v>790.5</v>
      </c>
      <c r="G8" s="87">
        <v>210</v>
      </c>
      <c r="H8" s="56">
        <v>43986</v>
      </c>
      <c r="I8" s="15">
        <v>790.5</v>
      </c>
      <c r="J8" s="15">
        <v>790.5</v>
      </c>
      <c r="K8" s="94"/>
      <c r="L8" s="94"/>
      <c r="M8" s="15"/>
      <c r="N8" s="94"/>
      <c r="O8" s="15">
        <f t="shared" ref="O8:O17" si="0">F8-M8-P8</f>
        <v>790.5</v>
      </c>
      <c r="P8" s="15">
        <v>0</v>
      </c>
      <c r="Q8" s="100"/>
    </row>
    <row r="9" spans="2:17" s="1" customFormat="1" x14ac:dyDescent="0.25">
      <c r="B9" s="158"/>
      <c r="C9" s="152"/>
      <c r="D9" s="14">
        <v>85614</v>
      </c>
      <c r="E9" s="56">
        <v>43980</v>
      </c>
      <c r="F9" s="15">
        <v>409.26</v>
      </c>
      <c r="G9" s="22">
        <v>211</v>
      </c>
      <c r="H9" s="56">
        <v>43986</v>
      </c>
      <c r="I9" s="15">
        <v>409.26</v>
      </c>
      <c r="J9" s="15">
        <v>409.26</v>
      </c>
      <c r="K9" s="15"/>
      <c r="L9" s="15"/>
      <c r="M9" s="15"/>
      <c r="N9" s="15"/>
      <c r="O9" s="15">
        <f t="shared" si="0"/>
        <v>409.26</v>
      </c>
      <c r="P9" s="15">
        <v>0</v>
      </c>
      <c r="Q9" s="8"/>
    </row>
    <row r="10" spans="2:17" s="1" customFormat="1" x14ac:dyDescent="0.25">
      <c r="B10" s="158"/>
      <c r="C10" s="152"/>
      <c r="D10" s="14">
        <v>85665</v>
      </c>
      <c r="E10" s="56">
        <v>43980</v>
      </c>
      <c r="F10" s="15">
        <v>263.5</v>
      </c>
      <c r="G10" s="22">
        <v>212</v>
      </c>
      <c r="H10" s="56">
        <v>43986</v>
      </c>
      <c r="I10" s="15">
        <v>263.5</v>
      </c>
      <c r="J10" s="15">
        <v>263.5</v>
      </c>
      <c r="K10" s="15"/>
      <c r="L10" s="15"/>
      <c r="M10" s="15"/>
      <c r="N10" s="15"/>
      <c r="O10" s="15">
        <f t="shared" si="0"/>
        <v>263.5</v>
      </c>
      <c r="P10" s="15">
        <v>0</v>
      </c>
      <c r="Q10" s="8"/>
    </row>
    <row r="11" spans="2:17" s="1" customFormat="1" x14ac:dyDescent="0.25">
      <c r="B11" s="158"/>
      <c r="C11" s="152"/>
      <c r="D11" s="14">
        <v>85667</v>
      </c>
      <c r="E11" s="56">
        <v>43980</v>
      </c>
      <c r="F11" s="15">
        <v>25641.03</v>
      </c>
      <c r="G11" s="22">
        <v>213</v>
      </c>
      <c r="H11" s="56">
        <v>43986</v>
      </c>
      <c r="I11" s="15">
        <v>25641.03</v>
      </c>
      <c r="J11" s="15">
        <v>25641.03</v>
      </c>
      <c r="K11" s="15"/>
      <c r="L11" s="15"/>
      <c r="M11" s="15"/>
      <c r="N11" s="15"/>
      <c r="O11" s="15">
        <f t="shared" si="0"/>
        <v>25641.03</v>
      </c>
      <c r="P11" s="15">
        <v>0</v>
      </c>
      <c r="Q11" s="8"/>
    </row>
    <row r="12" spans="2:17" s="1" customFormat="1" x14ac:dyDescent="0.25">
      <c r="B12" s="158"/>
      <c r="C12" s="152"/>
      <c r="D12" s="14">
        <v>85666</v>
      </c>
      <c r="E12" s="56">
        <v>43980</v>
      </c>
      <c r="F12" s="15">
        <v>29103.599999999999</v>
      </c>
      <c r="G12" s="22">
        <v>214</v>
      </c>
      <c r="H12" s="56">
        <v>43986</v>
      </c>
      <c r="I12" s="15">
        <v>29103.599999999999</v>
      </c>
      <c r="J12" s="15">
        <v>29103.599999999999</v>
      </c>
      <c r="K12" s="15"/>
      <c r="L12" s="15"/>
      <c r="M12" s="15"/>
      <c r="N12" s="15"/>
      <c r="O12" s="15">
        <f t="shared" si="0"/>
        <v>29103.599999999999</v>
      </c>
      <c r="P12" s="15">
        <v>0</v>
      </c>
      <c r="Q12" s="8"/>
    </row>
    <row r="13" spans="2:17" s="1" customFormat="1" x14ac:dyDescent="0.25">
      <c r="B13" s="158"/>
      <c r="C13" s="152"/>
      <c r="D13" s="14">
        <v>85615</v>
      </c>
      <c r="E13" s="56">
        <v>43980</v>
      </c>
      <c r="F13" s="15">
        <v>19009.400000000001</v>
      </c>
      <c r="G13" s="22">
        <v>215</v>
      </c>
      <c r="H13" s="56">
        <v>43986</v>
      </c>
      <c r="I13" s="15">
        <v>19009.400000000001</v>
      </c>
      <c r="J13" s="15">
        <v>19009.400000000001</v>
      </c>
      <c r="K13" s="15"/>
      <c r="L13" s="15"/>
      <c r="M13" s="15"/>
      <c r="N13" s="15"/>
      <c r="O13" s="15">
        <f t="shared" si="0"/>
        <v>19009.400000000001</v>
      </c>
      <c r="P13" s="15">
        <v>0</v>
      </c>
      <c r="Q13" s="8"/>
    </row>
    <row r="14" spans="2:17" s="1" customFormat="1" x14ac:dyDescent="0.25">
      <c r="B14" s="158"/>
      <c r="C14" s="152"/>
      <c r="D14" s="14">
        <v>85731</v>
      </c>
      <c r="E14" s="56">
        <v>43980</v>
      </c>
      <c r="F14" s="15">
        <v>4365.9799999999996</v>
      </c>
      <c r="G14" s="22">
        <v>217</v>
      </c>
      <c r="H14" s="56">
        <v>43991</v>
      </c>
      <c r="I14" s="15">
        <v>4365.9799999999996</v>
      </c>
      <c r="J14" s="15">
        <v>4365.9799999999996</v>
      </c>
      <c r="K14" s="15"/>
      <c r="L14" s="15"/>
      <c r="M14" s="15"/>
      <c r="N14" s="15"/>
      <c r="O14" s="15">
        <f t="shared" si="0"/>
        <v>4365.9799999999996</v>
      </c>
      <c r="P14" s="15">
        <v>0</v>
      </c>
      <c r="Q14" s="8"/>
    </row>
    <row r="15" spans="2:17" s="1" customFormat="1" x14ac:dyDescent="0.25">
      <c r="B15" s="158"/>
      <c r="C15" s="152"/>
      <c r="D15" s="14">
        <v>85755</v>
      </c>
      <c r="E15" s="56">
        <v>43980</v>
      </c>
      <c r="F15" s="15">
        <v>3279.92</v>
      </c>
      <c r="G15" s="22">
        <v>228</v>
      </c>
      <c r="H15" s="56">
        <v>43993</v>
      </c>
      <c r="I15" s="15">
        <v>3279.92</v>
      </c>
      <c r="J15" s="15">
        <v>3279.92</v>
      </c>
      <c r="K15" s="15"/>
      <c r="L15" s="15"/>
      <c r="M15" s="15"/>
      <c r="N15" s="15"/>
      <c r="O15" s="15">
        <f t="shared" si="0"/>
        <v>3279.92</v>
      </c>
      <c r="P15" s="15">
        <v>0</v>
      </c>
      <c r="Q15" s="8"/>
    </row>
    <row r="16" spans="2:17" s="1" customFormat="1" x14ac:dyDescent="0.25">
      <c r="B16" s="158"/>
      <c r="C16" s="152"/>
      <c r="D16" s="14">
        <v>85756</v>
      </c>
      <c r="E16" s="56">
        <v>43980</v>
      </c>
      <c r="F16" s="15">
        <v>1056</v>
      </c>
      <c r="G16" s="22">
        <v>227</v>
      </c>
      <c r="H16" s="56">
        <v>43993</v>
      </c>
      <c r="I16" s="15">
        <v>1056</v>
      </c>
      <c r="J16" s="15">
        <v>1056</v>
      </c>
      <c r="K16" s="15"/>
      <c r="L16" s="15"/>
      <c r="M16" s="15"/>
      <c r="N16" s="15"/>
      <c r="O16" s="15">
        <f t="shared" si="0"/>
        <v>1056</v>
      </c>
      <c r="P16" s="15">
        <v>0</v>
      </c>
      <c r="Q16" s="8"/>
    </row>
    <row r="17" spans="2:17" s="1" customFormat="1" x14ac:dyDescent="0.25">
      <c r="B17" s="158"/>
      <c r="C17" s="152"/>
      <c r="D17" s="14">
        <v>84138</v>
      </c>
      <c r="E17" s="56">
        <v>43888</v>
      </c>
      <c r="F17" s="15"/>
      <c r="G17" s="22"/>
      <c r="H17" s="56"/>
      <c r="I17" s="15"/>
      <c r="J17" s="15"/>
      <c r="K17" s="15"/>
      <c r="L17" s="15"/>
      <c r="M17" s="15"/>
      <c r="N17" s="15"/>
      <c r="O17" s="15">
        <f t="shared" si="0"/>
        <v>0</v>
      </c>
      <c r="P17" s="15"/>
      <c r="Q17" s="8">
        <v>89.76</v>
      </c>
    </row>
    <row r="18" spans="2:17" s="1" customFormat="1" x14ac:dyDescent="0.25">
      <c r="B18" s="158"/>
      <c r="C18" s="18" t="s">
        <v>5</v>
      </c>
      <c r="D18" s="19"/>
      <c r="E18" s="20"/>
      <c r="F18" s="21">
        <f>SUM(F8:F17)</f>
        <v>83919.19</v>
      </c>
      <c r="G18" s="21"/>
      <c r="H18" s="21"/>
      <c r="I18" s="21">
        <f t="shared" ref="I18:M18" si="1">SUM(I8:I17)</f>
        <v>83919.19</v>
      </c>
      <c r="J18" s="21">
        <f t="shared" si="1"/>
        <v>83919.19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>SUM(N8:N10)</f>
        <v>0</v>
      </c>
      <c r="O18" s="21">
        <f>SUM(O8:O17)</f>
        <v>83919.19</v>
      </c>
      <c r="P18" s="21">
        <f>SUM(P8:P17)</f>
        <v>0</v>
      </c>
      <c r="Q18" s="21">
        <f>SUM(Q8:Q17)</f>
        <v>89.76</v>
      </c>
    </row>
    <row r="19" spans="2:17" s="1" customFormat="1" x14ac:dyDescent="0.25">
      <c r="B19" s="165">
        <v>2</v>
      </c>
      <c r="C19" s="168" t="s">
        <v>29</v>
      </c>
      <c r="D19" s="17">
        <v>2400552</v>
      </c>
      <c r="E19" s="56">
        <v>43980</v>
      </c>
      <c r="F19" s="15">
        <v>408.17</v>
      </c>
      <c r="G19" s="22">
        <v>233</v>
      </c>
      <c r="H19" s="56">
        <v>43993</v>
      </c>
      <c r="I19" s="15">
        <v>408.17</v>
      </c>
      <c r="J19" s="15">
        <v>408.17</v>
      </c>
      <c r="K19" s="15"/>
      <c r="L19" s="15"/>
      <c r="M19" s="15"/>
      <c r="N19" s="15"/>
      <c r="O19" s="15">
        <f>F19-M19-P19</f>
        <v>0</v>
      </c>
      <c r="P19" s="15">
        <v>408.17</v>
      </c>
      <c r="Q19" s="8"/>
    </row>
    <row r="20" spans="2:17" s="1" customFormat="1" x14ac:dyDescent="0.25">
      <c r="B20" s="166"/>
      <c r="C20" s="168"/>
      <c r="D20" s="17">
        <v>2400548</v>
      </c>
      <c r="E20" s="56">
        <v>43980</v>
      </c>
      <c r="F20" s="15">
        <v>74227.67</v>
      </c>
      <c r="G20" s="22">
        <v>234</v>
      </c>
      <c r="H20" s="56">
        <v>43994</v>
      </c>
      <c r="I20" s="15">
        <v>74227.67</v>
      </c>
      <c r="J20" s="15">
        <v>74227.67</v>
      </c>
      <c r="K20" s="15"/>
      <c r="L20" s="15"/>
      <c r="M20" s="15"/>
      <c r="N20" s="15"/>
      <c r="O20" s="15">
        <f>F20-M20-P20</f>
        <v>0</v>
      </c>
      <c r="P20" s="15">
        <v>74227.67</v>
      </c>
      <c r="Q20" s="8"/>
    </row>
    <row r="21" spans="2:17" s="1" customFormat="1" ht="15" customHeight="1" x14ac:dyDescent="0.25">
      <c r="B21" s="166"/>
      <c r="C21" s="168"/>
      <c r="D21" s="17">
        <v>2400549</v>
      </c>
      <c r="E21" s="56">
        <v>43980</v>
      </c>
      <c r="F21" s="15">
        <v>5418.15</v>
      </c>
      <c r="G21" s="22">
        <v>235</v>
      </c>
      <c r="H21" s="56">
        <v>43994</v>
      </c>
      <c r="I21" s="15">
        <v>5418.15</v>
      </c>
      <c r="J21" s="15">
        <v>5418.15</v>
      </c>
      <c r="K21" s="15"/>
      <c r="L21" s="15"/>
      <c r="M21" s="15"/>
      <c r="N21" s="15"/>
      <c r="O21" s="15">
        <f>F21-M21-P21</f>
        <v>0</v>
      </c>
      <c r="P21" s="15">
        <v>5418.15</v>
      </c>
      <c r="Q21" s="8"/>
    </row>
    <row r="22" spans="2:17" s="1" customFormat="1" ht="15" customHeight="1" x14ac:dyDescent="0.25">
      <c r="B22" s="166"/>
      <c r="C22" s="168"/>
      <c r="D22" s="17">
        <v>1200816</v>
      </c>
      <c r="E22" s="56">
        <v>43980</v>
      </c>
      <c r="F22" s="15">
        <v>1215.53</v>
      </c>
      <c r="G22" s="22">
        <v>247</v>
      </c>
      <c r="H22" s="56">
        <v>43997</v>
      </c>
      <c r="I22" s="15">
        <v>1215.53</v>
      </c>
      <c r="J22" s="15">
        <v>1215.53</v>
      </c>
      <c r="K22" s="15"/>
      <c r="L22" s="15"/>
      <c r="M22" s="15"/>
      <c r="N22" s="15"/>
      <c r="O22" s="15">
        <f>F22-M22-P22</f>
        <v>0</v>
      </c>
      <c r="P22" s="15">
        <v>1215.53</v>
      </c>
      <c r="Q22" s="8"/>
    </row>
    <row r="23" spans="2:17" s="1" customFormat="1" ht="15" customHeight="1" x14ac:dyDescent="0.25">
      <c r="B23" s="166"/>
      <c r="C23" s="168"/>
      <c r="D23" s="17">
        <v>2400543</v>
      </c>
      <c r="E23" s="56">
        <v>43951</v>
      </c>
      <c r="F23" s="15">
        <v>72039.3</v>
      </c>
      <c r="G23" s="22">
        <v>171</v>
      </c>
      <c r="H23" s="56">
        <v>43962</v>
      </c>
      <c r="I23" s="15">
        <v>72039.3</v>
      </c>
      <c r="J23" s="15"/>
      <c r="K23" s="15"/>
      <c r="L23" s="15">
        <v>72039.3</v>
      </c>
      <c r="M23" s="15"/>
      <c r="N23" s="15">
        <v>18346.8</v>
      </c>
      <c r="O23" s="15">
        <f>F23-M23-P23-N23</f>
        <v>53692.5</v>
      </c>
      <c r="P23" s="15">
        <v>0</v>
      </c>
      <c r="Q23" s="8"/>
    </row>
    <row r="24" spans="2:17" s="1" customFormat="1" ht="15" customHeight="1" x14ac:dyDescent="0.25">
      <c r="B24" s="166"/>
      <c r="C24" s="168"/>
      <c r="D24" s="17">
        <v>3000689</v>
      </c>
      <c r="E24" s="56">
        <v>43950</v>
      </c>
      <c r="F24" s="15">
        <v>1186.97</v>
      </c>
      <c r="G24" s="22">
        <v>174</v>
      </c>
      <c r="H24" s="56">
        <v>43963</v>
      </c>
      <c r="I24" s="15">
        <v>1186.97</v>
      </c>
      <c r="J24" s="15"/>
      <c r="K24" s="15"/>
      <c r="L24" s="15">
        <v>1186.97</v>
      </c>
      <c r="M24" s="15"/>
      <c r="N24" s="15"/>
      <c r="O24" s="15">
        <f>F24-M24-P24</f>
        <v>1186.97</v>
      </c>
      <c r="P24" s="15">
        <v>0</v>
      </c>
      <c r="Q24" s="8"/>
    </row>
    <row r="25" spans="2:17" s="1" customFormat="1" ht="15" customHeight="1" x14ac:dyDescent="0.25">
      <c r="B25" s="166"/>
      <c r="C25" s="125"/>
      <c r="D25" s="17">
        <v>2400544</v>
      </c>
      <c r="E25" s="56">
        <v>43951</v>
      </c>
      <c r="F25" s="15"/>
      <c r="G25" s="22"/>
      <c r="H25" s="56"/>
      <c r="I25" s="15"/>
      <c r="J25" s="15"/>
      <c r="K25" s="15"/>
      <c r="L25" s="15"/>
      <c r="M25" s="15"/>
      <c r="N25" s="15"/>
      <c r="O25" s="15"/>
      <c r="P25" s="15"/>
      <c r="Q25" s="8">
        <v>6.41</v>
      </c>
    </row>
    <row r="26" spans="2:17" s="1" customFormat="1" x14ac:dyDescent="0.25">
      <c r="B26" s="167"/>
      <c r="C26" s="23" t="s">
        <v>5</v>
      </c>
      <c r="D26" s="24"/>
      <c r="E26" s="25"/>
      <c r="F26" s="26">
        <f>SUM(F19:F24)</f>
        <v>154495.79</v>
      </c>
      <c r="G26" s="26"/>
      <c r="H26" s="26"/>
      <c r="I26" s="26">
        <f t="shared" ref="I26:P26" si="2">SUM(I19:I24)</f>
        <v>154495.79</v>
      </c>
      <c r="J26" s="26">
        <f t="shared" si="2"/>
        <v>81269.51999999999</v>
      </c>
      <c r="K26" s="26">
        <f t="shared" si="2"/>
        <v>0</v>
      </c>
      <c r="L26" s="26">
        <f t="shared" si="2"/>
        <v>73226.27</v>
      </c>
      <c r="M26" s="26">
        <f t="shared" si="2"/>
        <v>0</v>
      </c>
      <c r="N26" s="26">
        <f t="shared" si="2"/>
        <v>18346.8</v>
      </c>
      <c r="O26" s="26">
        <f t="shared" si="2"/>
        <v>54879.47</v>
      </c>
      <c r="P26" s="26">
        <f t="shared" si="2"/>
        <v>81269.51999999999</v>
      </c>
      <c r="Q26" s="67">
        <v>6.41</v>
      </c>
    </row>
    <row r="27" spans="2:17" s="1" customFormat="1" x14ac:dyDescent="0.25">
      <c r="B27" s="169">
        <v>3</v>
      </c>
      <c r="C27" s="149" t="s">
        <v>12</v>
      </c>
      <c r="D27" s="24">
        <v>320200314</v>
      </c>
      <c r="E27" s="56">
        <v>43955</v>
      </c>
      <c r="F27" s="63">
        <v>1072.9000000000001</v>
      </c>
      <c r="G27" s="57">
        <v>208</v>
      </c>
      <c r="H27" s="56">
        <v>43984</v>
      </c>
      <c r="I27" s="63">
        <v>1072.9000000000001</v>
      </c>
      <c r="J27" s="63">
        <v>1072.9000000000001</v>
      </c>
      <c r="K27" s="26"/>
      <c r="L27" s="26"/>
      <c r="M27" s="26"/>
      <c r="N27" s="15"/>
      <c r="O27" s="15">
        <f>F27-M27-P27</f>
        <v>1072.9000000000001</v>
      </c>
      <c r="P27" s="63">
        <v>0</v>
      </c>
      <c r="Q27" s="8"/>
    </row>
    <row r="28" spans="2:17" s="1" customFormat="1" x14ac:dyDescent="0.25">
      <c r="B28" s="170"/>
      <c r="C28" s="156"/>
      <c r="D28" s="24">
        <v>320200351</v>
      </c>
      <c r="E28" s="56">
        <v>43980</v>
      </c>
      <c r="F28" s="63">
        <v>68844.509999999995</v>
      </c>
      <c r="G28" s="57">
        <v>231</v>
      </c>
      <c r="H28" s="56">
        <v>43994</v>
      </c>
      <c r="I28" s="63">
        <v>68844.509999999995</v>
      </c>
      <c r="J28" s="63">
        <v>68844.509999999995</v>
      </c>
      <c r="K28" s="26"/>
      <c r="L28" s="63"/>
      <c r="M28" s="26"/>
      <c r="N28" s="26"/>
      <c r="O28" s="15">
        <v>66979.179999999993</v>
      </c>
      <c r="P28" s="63">
        <v>1865.33</v>
      </c>
      <c r="Q28" s="8"/>
    </row>
    <row r="29" spans="2:17" s="1" customFormat="1" x14ac:dyDescent="0.25">
      <c r="B29" s="171"/>
      <c r="C29" s="78" t="s">
        <v>5</v>
      </c>
      <c r="D29" s="24"/>
      <c r="E29" s="25"/>
      <c r="F29" s="26">
        <f>SUM(F27:F28)</f>
        <v>69917.409999999989</v>
      </c>
      <c r="G29" s="27"/>
      <c r="H29" s="26"/>
      <c r="I29" s="26">
        <f t="shared" ref="I29:P29" si="3">SUM(I27:I28)</f>
        <v>69917.409999999989</v>
      </c>
      <c r="J29" s="26">
        <f t="shared" si="3"/>
        <v>69917.409999999989</v>
      </c>
      <c r="K29" s="26">
        <f t="shared" si="3"/>
        <v>0</v>
      </c>
      <c r="L29" s="26">
        <f t="shared" si="3"/>
        <v>0</v>
      </c>
      <c r="M29" s="26">
        <f t="shared" si="3"/>
        <v>0</v>
      </c>
      <c r="N29" s="26">
        <f t="shared" si="3"/>
        <v>0</v>
      </c>
      <c r="O29" s="26">
        <f t="shared" si="3"/>
        <v>68052.079999999987</v>
      </c>
      <c r="P29" s="26">
        <f t="shared" si="3"/>
        <v>1865.33</v>
      </c>
      <c r="Q29" s="8"/>
    </row>
    <row r="30" spans="2:17" s="1" customFormat="1" ht="15" customHeight="1" x14ac:dyDescent="0.25">
      <c r="B30" s="155">
        <v>4</v>
      </c>
      <c r="C30" s="149" t="s">
        <v>11</v>
      </c>
      <c r="D30" s="19">
        <v>91864</v>
      </c>
      <c r="E30" s="56">
        <v>43982</v>
      </c>
      <c r="F30" s="16">
        <v>10083.5</v>
      </c>
      <c r="G30" s="8">
        <v>220</v>
      </c>
      <c r="H30" s="56">
        <v>43992</v>
      </c>
      <c r="I30" s="16">
        <v>10083.5</v>
      </c>
      <c r="J30" s="16">
        <v>10083.5</v>
      </c>
      <c r="K30" s="26"/>
      <c r="L30" s="16"/>
      <c r="M30" s="26"/>
      <c r="N30" s="16"/>
      <c r="O30" s="16">
        <v>0</v>
      </c>
      <c r="P30" s="16">
        <v>10083.5</v>
      </c>
      <c r="Q30" s="8"/>
    </row>
    <row r="31" spans="2:17" s="1" customFormat="1" ht="15" customHeight="1" x14ac:dyDescent="0.25">
      <c r="B31" s="153"/>
      <c r="C31" s="150"/>
      <c r="D31" s="19">
        <v>90532</v>
      </c>
      <c r="E31" s="56">
        <v>43982</v>
      </c>
      <c r="F31" s="16">
        <v>3025.05</v>
      </c>
      <c r="G31" s="8">
        <v>221</v>
      </c>
      <c r="H31" s="56">
        <v>43992</v>
      </c>
      <c r="I31" s="16">
        <v>3025.05</v>
      </c>
      <c r="J31" s="16">
        <v>3025.05</v>
      </c>
      <c r="K31" s="26"/>
      <c r="L31" s="16"/>
      <c r="M31" s="26"/>
      <c r="N31" s="16"/>
      <c r="O31" s="15">
        <f>F31-M31-P31</f>
        <v>3025.05</v>
      </c>
      <c r="P31" s="16">
        <v>0</v>
      </c>
      <c r="Q31" s="8"/>
    </row>
    <row r="32" spans="2:17" s="1" customFormat="1" ht="15" customHeight="1" x14ac:dyDescent="0.25">
      <c r="B32" s="153"/>
      <c r="C32" s="150"/>
      <c r="D32" s="19">
        <v>91964</v>
      </c>
      <c r="E32" s="56">
        <v>43982</v>
      </c>
      <c r="F32" s="16">
        <v>1008.35</v>
      </c>
      <c r="G32" s="8">
        <v>252</v>
      </c>
      <c r="H32" s="56">
        <v>43998</v>
      </c>
      <c r="I32" s="16">
        <v>1008.35</v>
      </c>
      <c r="J32" s="16">
        <v>1008.35</v>
      </c>
      <c r="K32" s="26"/>
      <c r="L32" s="16"/>
      <c r="M32" s="26"/>
      <c r="N32" s="16"/>
      <c r="O32" s="16">
        <v>1008.35</v>
      </c>
      <c r="P32" s="16">
        <v>0</v>
      </c>
      <c r="Q32" s="8"/>
    </row>
    <row r="33" spans="2:18" s="1" customFormat="1" x14ac:dyDescent="0.25">
      <c r="B33" s="154"/>
      <c r="C33" s="78" t="s">
        <v>5</v>
      </c>
      <c r="D33" s="24"/>
      <c r="E33" s="25"/>
      <c r="F33" s="26">
        <f>SUM(F30:F32)</f>
        <v>14116.9</v>
      </c>
      <c r="G33" s="26"/>
      <c r="H33" s="26"/>
      <c r="I33" s="26">
        <f t="shared" ref="I33:O33" si="4">SUM(I30:I32)</f>
        <v>14116.9</v>
      </c>
      <c r="J33" s="26">
        <f t="shared" si="4"/>
        <v>14116.9</v>
      </c>
      <c r="K33" s="26">
        <f t="shared" si="4"/>
        <v>0</v>
      </c>
      <c r="L33" s="26">
        <f t="shared" si="4"/>
        <v>0</v>
      </c>
      <c r="M33" s="26">
        <f t="shared" si="4"/>
        <v>0</v>
      </c>
      <c r="N33" s="26">
        <f t="shared" si="4"/>
        <v>0</v>
      </c>
      <c r="O33" s="26">
        <f t="shared" si="4"/>
        <v>4033.4</v>
      </c>
      <c r="P33" s="26">
        <f>SUM(P30:P32)</f>
        <v>10083.5</v>
      </c>
      <c r="Q33" s="26">
        <f>SUM(Q30:Q30)</f>
        <v>0</v>
      </c>
    </row>
    <row r="34" spans="2:18" s="1" customFormat="1" ht="15" customHeight="1" x14ac:dyDescent="0.25">
      <c r="B34" s="155">
        <v>5</v>
      </c>
      <c r="C34" s="149" t="s">
        <v>10</v>
      </c>
      <c r="D34" s="24">
        <v>1538709</v>
      </c>
      <c r="E34" s="56">
        <v>43951</v>
      </c>
      <c r="F34" s="16">
        <v>21175.35</v>
      </c>
      <c r="G34" s="22">
        <v>175</v>
      </c>
      <c r="H34" s="56">
        <v>43963</v>
      </c>
      <c r="I34" s="16">
        <v>21175.35</v>
      </c>
      <c r="J34" s="16"/>
      <c r="K34" s="16"/>
      <c r="L34" s="16">
        <v>21175.35</v>
      </c>
      <c r="M34" s="16"/>
      <c r="N34" s="16"/>
      <c r="O34" s="15">
        <f>F34-M34-P34</f>
        <v>21175.35</v>
      </c>
      <c r="P34" s="16">
        <v>0</v>
      </c>
      <c r="Q34" s="8"/>
    </row>
    <row r="35" spans="2:18" s="1" customFormat="1" ht="15" customHeight="1" x14ac:dyDescent="0.25">
      <c r="B35" s="153"/>
      <c r="C35" s="156"/>
      <c r="D35" s="24">
        <v>1542199</v>
      </c>
      <c r="E35" s="56">
        <v>43980</v>
      </c>
      <c r="F35" s="16">
        <v>19158.650000000001</v>
      </c>
      <c r="G35" s="22">
        <v>224</v>
      </c>
      <c r="H35" s="56">
        <v>43993</v>
      </c>
      <c r="I35" s="16">
        <v>19158.650000000001</v>
      </c>
      <c r="J35" s="16">
        <v>19158.650000000001</v>
      </c>
      <c r="K35" s="16"/>
      <c r="L35" s="16"/>
      <c r="M35" s="16"/>
      <c r="N35" s="16"/>
      <c r="O35" s="15">
        <f>F35-M35-P35</f>
        <v>19158.650000000001</v>
      </c>
      <c r="P35" s="16">
        <v>0</v>
      </c>
      <c r="Q35" s="8"/>
      <c r="R35" s="1">
        <v>0</v>
      </c>
    </row>
    <row r="36" spans="2:18" s="1" customFormat="1" x14ac:dyDescent="0.25">
      <c r="B36" s="154"/>
      <c r="C36" s="114" t="s">
        <v>5</v>
      </c>
      <c r="D36" s="24"/>
      <c r="E36" s="25"/>
      <c r="F36" s="26">
        <f>SUM(F34:F35)</f>
        <v>40334</v>
      </c>
      <c r="G36" s="26"/>
      <c r="H36" s="26"/>
      <c r="I36" s="26">
        <f>SUM(I34:I35)</f>
        <v>40334</v>
      </c>
      <c r="J36" s="26">
        <f t="shared" ref="J36:P36" si="5">SUM(J34:J35)</f>
        <v>19158.650000000001</v>
      </c>
      <c r="K36" s="26">
        <f t="shared" si="5"/>
        <v>0</v>
      </c>
      <c r="L36" s="26">
        <f t="shared" si="5"/>
        <v>21175.35</v>
      </c>
      <c r="M36" s="26">
        <f t="shared" si="5"/>
        <v>0</v>
      </c>
      <c r="N36" s="26">
        <f t="shared" si="5"/>
        <v>0</v>
      </c>
      <c r="O36" s="26">
        <f t="shared" si="5"/>
        <v>40334</v>
      </c>
      <c r="P36" s="26">
        <f t="shared" si="5"/>
        <v>0</v>
      </c>
      <c r="Q36" s="8"/>
    </row>
    <row r="37" spans="2:18" s="1" customFormat="1" ht="15" customHeight="1" x14ac:dyDescent="0.25">
      <c r="B37" s="155">
        <v>6</v>
      </c>
      <c r="C37" s="159" t="s">
        <v>24</v>
      </c>
      <c r="D37" s="122">
        <v>1116786410</v>
      </c>
      <c r="E37" s="56">
        <v>43951</v>
      </c>
      <c r="F37" s="16">
        <v>1779.76</v>
      </c>
      <c r="G37" s="57">
        <v>200</v>
      </c>
      <c r="H37" s="56">
        <v>43963</v>
      </c>
      <c r="I37" s="16">
        <v>1779.76</v>
      </c>
      <c r="J37" s="16"/>
      <c r="K37" s="71"/>
      <c r="L37" s="16">
        <v>1779.76</v>
      </c>
      <c r="M37" s="71"/>
      <c r="N37" s="71"/>
      <c r="O37" s="15">
        <f>F37-M37-P37</f>
        <v>1779.76</v>
      </c>
      <c r="P37" s="16">
        <v>0</v>
      </c>
      <c r="Q37" s="8"/>
    </row>
    <row r="38" spans="2:18" s="1" customFormat="1" ht="13.5" customHeight="1" x14ac:dyDescent="0.25">
      <c r="B38" s="153"/>
      <c r="C38" s="160"/>
      <c r="D38" s="122">
        <v>1116789385</v>
      </c>
      <c r="E38" s="56">
        <v>43979</v>
      </c>
      <c r="F38" s="16">
        <v>1354.93</v>
      </c>
      <c r="G38" s="22">
        <v>223</v>
      </c>
      <c r="H38" s="56">
        <v>43993</v>
      </c>
      <c r="I38" s="16">
        <v>1354.93</v>
      </c>
      <c r="J38" s="16">
        <v>1354.93</v>
      </c>
      <c r="K38" s="71"/>
      <c r="L38" s="71"/>
      <c r="M38" s="71"/>
      <c r="N38" s="71"/>
      <c r="O38" s="15">
        <f>F38-M38-P38</f>
        <v>1354.93</v>
      </c>
      <c r="P38" s="16">
        <v>0</v>
      </c>
      <c r="Q38" s="8"/>
    </row>
    <row r="39" spans="2:18" s="1" customFormat="1" x14ac:dyDescent="0.25">
      <c r="B39" s="154"/>
      <c r="C39" s="78" t="s">
        <v>5</v>
      </c>
      <c r="D39" s="24"/>
      <c r="E39" s="25"/>
      <c r="F39" s="26">
        <f>SUM(F37:F38)</f>
        <v>3134.69</v>
      </c>
      <c r="G39" s="27"/>
      <c r="H39" s="26"/>
      <c r="I39" s="26">
        <f t="shared" ref="I39:P39" si="6">SUM(I37:I38)</f>
        <v>3134.69</v>
      </c>
      <c r="J39" s="26">
        <f t="shared" si="6"/>
        <v>1354.93</v>
      </c>
      <c r="K39" s="26">
        <f t="shared" ref="K39:L39" si="7">SUM(K37:K38)</f>
        <v>0</v>
      </c>
      <c r="L39" s="26">
        <f t="shared" si="7"/>
        <v>1779.76</v>
      </c>
      <c r="M39" s="26">
        <f t="shared" si="6"/>
        <v>0</v>
      </c>
      <c r="N39" s="26">
        <f t="shared" si="6"/>
        <v>0</v>
      </c>
      <c r="O39" s="26">
        <f t="shared" si="6"/>
        <v>3134.69</v>
      </c>
      <c r="P39" s="26">
        <f t="shared" si="6"/>
        <v>0</v>
      </c>
      <c r="Q39" s="8"/>
    </row>
    <row r="40" spans="2:18" s="1" customFormat="1" x14ac:dyDescent="0.25">
      <c r="B40" s="153">
        <v>7</v>
      </c>
      <c r="C40" s="150" t="s">
        <v>85</v>
      </c>
      <c r="D40" s="8">
        <v>28777</v>
      </c>
      <c r="E40" s="56">
        <v>43982</v>
      </c>
      <c r="F40" s="58">
        <v>22121.4</v>
      </c>
      <c r="G40" s="8">
        <v>238</v>
      </c>
      <c r="H40" s="56">
        <v>43994</v>
      </c>
      <c r="I40" s="58">
        <v>22121.4</v>
      </c>
      <c r="J40" s="58">
        <v>22121.4</v>
      </c>
      <c r="K40" s="8"/>
      <c r="L40" s="58"/>
      <c r="M40" s="8"/>
      <c r="N40" s="8"/>
      <c r="O40" s="15">
        <f>F40-M40-P40</f>
        <v>0</v>
      </c>
      <c r="P40" s="58">
        <v>22121.4</v>
      </c>
      <c r="Q40" s="8"/>
    </row>
    <row r="41" spans="2:18" s="1" customFormat="1" x14ac:dyDescent="0.25">
      <c r="B41" s="153"/>
      <c r="C41" s="150"/>
      <c r="D41" s="8">
        <v>28496</v>
      </c>
      <c r="E41" s="56">
        <v>43951</v>
      </c>
      <c r="F41" s="58">
        <v>1833.78</v>
      </c>
      <c r="G41" s="8">
        <v>190</v>
      </c>
      <c r="H41" s="56">
        <v>43965</v>
      </c>
      <c r="I41" s="58">
        <v>1468.33</v>
      </c>
      <c r="J41" s="58"/>
      <c r="K41" s="8"/>
      <c r="L41" s="58">
        <v>1468.33</v>
      </c>
      <c r="M41" s="8">
        <v>365.45</v>
      </c>
      <c r="N41" s="8"/>
      <c r="O41" s="15">
        <f>F41-M41-P41</f>
        <v>1468.33</v>
      </c>
      <c r="P41" s="58">
        <v>0</v>
      </c>
      <c r="Q41" s="8"/>
    </row>
    <row r="42" spans="2:18" s="1" customFormat="1" x14ac:dyDescent="0.25">
      <c r="B42" s="153"/>
      <c r="C42" s="150"/>
      <c r="D42" s="8">
        <v>28495</v>
      </c>
      <c r="E42" s="56">
        <v>43951</v>
      </c>
      <c r="F42" s="58">
        <v>20582.52</v>
      </c>
      <c r="G42" s="8">
        <v>191</v>
      </c>
      <c r="H42" s="56">
        <v>43965</v>
      </c>
      <c r="I42" s="58">
        <v>20390.16</v>
      </c>
      <c r="J42" s="58"/>
      <c r="K42" s="8"/>
      <c r="L42" s="58">
        <v>20390.16</v>
      </c>
      <c r="M42" s="8">
        <v>192.36</v>
      </c>
      <c r="N42" s="8"/>
      <c r="O42" s="15">
        <f>F42-M42-P42</f>
        <v>20390.16</v>
      </c>
      <c r="P42" s="58">
        <v>0</v>
      </c>
      <c r="Q42" s="8"/>
    </row>
    <row r="43" spans="2:18" s="1" customFormat="1" x14ac:dyDescent="0.25">
      <c r="B43" s="153"/>
      <c r="C43" s="150"/>
      <c r="D43" s="136">
        <v>28156</v>
      </c>
      <c r="E43" s="137">
        <v>43921</v>
      </c>
      <c r="F43" s="58"/>
      <c r="G43" s="8"/>
      <c r="H43" s="56"/>
      <c r="I43" s="58"/>
      <c r="J43" s="58"/>
      <c r="K43" s="8"/>
      <c r="L43" s="58"/>
      <c r="M43" s="8"/>
      <c r="N43" s="8"/>
      <c r="O43" s="15"/>
      <c r="P43" s="58"/>
      <c r="Q43" s="130">
        <v>493.73</v>
      </c>
    </row>
    <row r="44" spans="2:18" s="1" customFormat="1" x14ac:dyDescent="0.25">
      <c r="B44" s="153"/>
      <c r="C44" s="150"/>
      <c r="D44" s="136">
        <v>28155</v>
      </c>
      <c r="E44" s="137">
        <v>43921</v>
      </c>
      <c r="F44" s="58"/>
      <c r="G44" s="8"/>
      <c r="H44" s="56"/>
      <c r="I44" s="58"/>
      <c r="J44" s="58"/>
      <c r="K44" s="8"/>
      <c r="L44" s="58"/>
      <c r="M44" s="8"/>
      <c r="N44" s="8"/>
      <c r="O44" s="15"/>
      <c r="P44" s="58"/>
      <c r="Q44" s="130">
        <v>545.02</v>
      </c>
    </row>
    <row r="45" spans="2:18" s="1" customFormat="1" x14ac:dyDescent="0.25">
      <c r="B45" s="153"/>
      <c r="C45" s="150"/>
      <c r="D45" s="8">
        <v>27842</v>
      </c>
      <c r="E45" s="56">
        <v>43890</v>
      </c>
      <c r="F45" s="58"/>
      <c r="G45" s="8"/>
      <c r="H45" s="56"/>
      <c r="I45" s="58"/>
      <c r="J45" s="58"/>
      <c r="K45" s="8"/>
      <c r="L45" s="58"/>
      <c r="M45" s="8"/>
      <c r="N45" s="8"/>
      <c r="O45" s="15"/>
      <c r="P45" s="58"/>
      <c r="Q45" s="130">
        <v>282.10000000000002</v>
      </c>
    </row>
    <row r="46" spans="2:18" s="1" customFormat="1" x14ac:dyDescent="0.25">
      <c r="B46" s="153"/>
      <c r="C46" s="150"/>
      <c r="D46" s="8">
        <v>27841</v>
      </c>
      <c r="E46" s="56">
        <v>43890</v>
      </c>
      <c r="F46" s="58"/>
      <c r="G46" s="8"/>
      <c r="H46" s="56"/>
      <c r="I46" s="58"/>
      <c r="J46" s="58"/>
      <c r="K46" s="8"/>
      <c r="L46" s="58"/>
      <c r="M46" s="8"/>
      <c r="N46" s="8"/>
      <c r="O46" s="15"/>
      <c r="P46" s="58"/>
      <c r="Q46" s="130">
        <v>320.60000000000002</v>
      </c>
    </row>
    <row r="47" spans="2:18" s="1" customFormat="1" x14ac:dyDescent="0.25">
      <c r="B47" s="154"/>
      <c r="C47" s="78" t="s">
        <v>5</v>
      </c>
      <c r="D47" s="24"/>
      <c r="E47" s="25"/>
      <c r="F47" s="26">
        <f>SUM(F40:F46)</f>
        <v>44537.7</v>
      </c>
      <c r="G47" s="27"/>
      <c r="H47" s="26"/>
      <c r="I47" s="26">
        <f t="shared" ref="I47:Q47" si="8">SUM(I40:I46)</f>
        <v>43979.89</v>
      </c>
      <c r="J47" s="26">
        <f t="shared" si="8"/>
        <v>22121.4</v>
      </c>
      <c r="K47" s="26">
        <f t="shared" si="8"/>
        <v>0</v>
      </c>
      <c r="L47" s="26">
        <f t="shared" si="8"/>
        <v>21858.489999999998</v>
      </c>
      <c r="M47" s="26">
        <f t="shared" si="8"/>
        <v>557.80999999999995</v>
      </c>
      <c r="N47" s="26">
        <f t="shared" si="8"/>
        <v>0</v>
      </c>
      <c r="O47" s="26">
        <f t="shared" si="8"/>
        <v>21858.489999999998</v>
      </c>
      <c r="P47" s="26">
        <f t="shared" si="8"/>
        <v>22121.4</v>
      </c>
      <c r="Q47" s="26">
        <f t="shared" si="8"/>
        <v>1641.4499999999998</v>
      </c>
    </row>
    <row r="48" spans="2:18" s="1" customFormat="1" x14ac:dyDescent="0.25">
      <c r="B48" s="155">
        <v>8</v>
      </c>
      <c r="C48" s="149" t="s">
        <v>9</v>
      </c>
      <c r="D48" s="24">
        <v>211943</v>
      </c>
      <c r="E48" s="56">
        <v>43951</v>
      </c>
      <c r="F48" s="63">
        <v>22896.42</v>
      </c>
      <c r="G48" s="57">
        <v>181</v>
      </c>
      <c r="H48" s="56">
        <v>43963</v>
      </c>
      <c r="I48" s="63">
        <v>22896.42</v>
      </c>
      <c r="J48" s="63"/>
      <c r="K48" s="26"/>
      <c r="L48" s="63">
        <v>22896.42</v>
      </c>
      <c r="M48" s="26"/>
      <c r="N48" s="63"/>
      <c r="O48" s="15">
        <f>F48-M48-P48</f>
        <v>22896.42</v>
      </c>
      <c r="P48" s="63">
        <v>0</v>
      </c>
      <c r="Q48" s="26"/>
    </row>
    <row r="49" spans="2:17" s="1" customFormat="1" x14ac:dyDescent="0.25">
      <c r="B49" s="153"/>
      <c r="C49" s="156"/>
      <c r="D49" s="24">
        <v>212020</v>
      </c>
      <c r="E49" s="56">
        <v>43982</v>
      </c>
      <c r="F49" s="63">
        <v>14453.89</v>
      </c>
      <c r="G49" s="57">
        <v>232</v>
      </c>
      <c r="H49" s="56">
        <v>43994</v>
      </c>
      <c r="I49" s="63">
        <v>14453.89</v>
      </c>
      <c r="J49" s="63">
        <v>14453.89</v>
      </c>
      <c r="K49" s="26"/>
      <c r="L49" s="63"/>
      <c r="M49" s="26"/>
      <c r="N49" s="63"/>
      <c r="O49" s="15">
        <f>F49-M49-P49</f>
        <v>0</v>
      </c>
      <c r="P49" s="63">
        <v>14453.89</v>
      </c>
      <c r="Q49" s="26"/>
    </row>
    <row r="50" spans="2:17" s="1" customFormat="1" x14ac:dyDescent="0.25">
      <c r="B50" s="154"/>
      <c r="C50" s="115" t="s">
        <v>5</v>
      </c>
      <c r="D50" s="24"/>
      <c r="E50" s="25"/>
      <c r="F50" s="26">
        <f>SUM(F48:F49)</f>
        <v>37350.31</v>
      </c>
      <c r="G50" s="26"/>
      <c r="H50" s="26"/>
      <c r="I50" s="26">
        <f>SUM(I48:I49)</f>
        <v>37350.31</v>
      </c>
      <c r="J50" s="131">
        <v>14453.89</v>
      </c>
      <c r="K50" s="26">
        <f t="shared" ref="K50:L50" si="9">SUM(K48:K49)</f>
        <v>0</v>
      </c>
      <c r="L50" s="26">
        <f t="shared" si="9"/>
        <v>22896.42</v>
      </c>
      <c r="M50" s="26">
        <f>SUM(M48:M48)</f>
        <v>0</v>
      </c>
      <c r="N50" s="26">
        <f>SUM(N48:N48)</f>
        <v>0</v>
      </c>
      <c r="O50" s="26">
        <f>SUM(O48:O49)</f>
        <v>22896.42</v>
      </c>
      <c r="P50" s="26">
        <f>SUM(P48:P49)</f>
        <v>14453.89</v>
      </c>
      <c r="Q50" s="8"/>
    </row>
    <row r="51" spans="2:17" s="1" customFormat="1" x14ac:dyDescent="0.25">
      <c r="B51" s="112"/>
      <c r="C51" s="80"/>
      <c r="D51" s="79">
        <v>1000092962</v>
      </c>
      <c r="E51" s="56">
        <v>43982</v>
      </c>
      <c r="F51" s="15">
        <v>1154.1600000000001</v>
      </c>
      <c r="G51" s="22">
        <v>253</v>
      </c>
      <c r="H51" s="56">
        <v>43999</v>
      </c>
      <c r="I51" s="15">
        <v>1154.1600000000001</v>
      </c>
      <c r="J51" s="15">
        <v>1154.1600000000001</v>
      </c>
      <c r="K51" s="15"/>
      <c r="L51" s="15"/>
      <c r="M51" s="15"/>
      <c r="N51" s="15"/>
      <c r="O51" s="15">
        <f t="shared" ref="O51:O62" si="10">F51-M51-P51</f>
        <v>0</v>
      </c>
      <c r="P51" s="15">
        <v>1154.1600000000001</v>
      </c>
      <c r="Q51" s="8"/>
    </row>
    <row r="52" spans="2:17" s="1" customFormat="1" x14ac:dyDescent="0.25">
      <c r="B52" s="113"/>
      <c r="C52" s="81"/>
      <c r="D52" s="79">
        <v>1000092964</v>
      </c>
      <c r="E52" s="56">
        <v>43982</v>
      </c>
      <c r="F52" s="15">
        <v>577.54</v>
      </c>
      <c r="G52" s="22">
        <v>254</v>
      </c>
      <c r="H52" s="56">
        <v>43999</v>
      </c>
      <c r="I52" s="15">
        <v>577.54</v>
      </c>
      <c r="J52" s="15">
        <v>577.54</v>
      </c>
      <c r="K52" s="15"/>
      <c r="L52" s="15"/>
      <c r="M52" s="15"/>
      <c r="N52" s="15"/>
      <c r="O52" s="15">
        <f t="shared" si="10"/>
        <v>0</v>
      </c>
      <c r="P52" s="15">
        <v>577.54</v>
      </c>
      <c r="Q52" s="8"/>
    </row>
    <row r="53" spans="2:17" s="1" customFormat="1" x14ac:dyDescent="0.25">
      <c r="B53" s="113"/>
      <c r="C53" s="81"/>
      <c r="D53" s="79">
        <v>1000092965</v>
      </c>
      <c r="E53" s="56">
        <v>43982</v>
      </c>
      <c r="F53" s="15">
        <v>577.54</v>
      </c>
      <c r="G53" s="22">
        <v>255</v>
      </c>
      <c r="H53" s="56">
        <v>43999</v>
      </c>
      <c r="I53" s="15">
        <v>577.54</v>
      </c>
      <c r="J53" s="15">
        <v>577.54</v>
      </c>
      <c r="K53" s="15"/>
      <c r="L53" s="15"/>
      <c r="M53" s="15"/>
      <c r="N53" s="15"/>
      <c r="O53" s="15">
        <f t="shared" ref="O53" si="11">F53-M53-P53</f>
        <v>0</v>
      </c>
      <c r="P53" s="15">
        <v>577.54</v>
      </c>
      <c r="Q53" s="8"/>
    </row>
    <row r="54" spans="2:17" s="1" customFormat="1" x14ac:dyDescent="0.25">
      <c r="B54" s="113"/>
      <c r="C54" s="81"/>
      <c r="D54" s="79">
        <v>1000092966</v>
      </c>
      <c r="E54" s="56">
        <v>43982</v>
      </c>
      <c r="F54" s="15">
        <v>128.04</v>
      </c>
      <c r="G54" s="22">
        <v>256</v>
      </c>
      <c r="H54" s="56">
        <v>43999</v>
      </c>
      <c r="I54" s="15">
        <v>128.04</v>
      </c>
      <c r="J54" s="15">
        <v>128.04</v>
      </c>
      <c r="K54" s="15"/>
      <c r="L54" s="15"/>
      <c r="M54" s="15"/>
      <c r="N54" s="15"/>
      <c r="O54" s="15">
        <f t="shared" si="10"/>
        <v>0</v>
      </c>
      <c r="P54" s="15">
        <v>128.04</v>
      </c>
      <c r="Q54" s="8"/>
    </row>
    <row r="55" spans="2:17" s="1" customFormat="1" x14ac:dyDescent="0.25">
      <c r="B55" s="113">
        <v>9</v>
      </c>
      <c r="C55" s="81" t="s">
        <v>8</v>
      </c>
      <c r="D55" s="79">
        <v>1000092967</v>
      </c>
      <c r="E55" s="56">
        <v>43982</v>
      </c>
      <c r="F55" s="15">
        <v>403.34</v>
      </c>
      <c r="G55" s="22">
        <v>257</v>
      </c>
      <c r="H55" s="56">
        <v>43999</v>
      </c>
      <c r="I55" s="15">
        <v>365.02</v>
      </c>
      <c r="J55" s="15">
        <v>365.02</v>
      </c>
      <c r="K55" s="15"/>
      <c r="L55" s="15"/>
      <c r="M55" s="15">
        <v>38.32</v>
      </c>
      <c r="N55" s="15"/>
      <c r="O55" s="15">
        <f t="shared" si="10"/>
        <v>0</v>
      </c>
      <c r="P55" s="15">
        <v>365.02</v>
      </c>
      <c r="Q55" s="8"/>
    </row>
    <row r="56" spans="2:17" s="1" customFormat="1" x14ac:dyDescent="0.25">
      <c r="B56" s="113"/>
      <c r="C56" s="81"/>
      <c r="D56" s="79">
        <v>1000092963</v>
      </c>
      <c r="E56" s="56">
        <v>43982</v>
      </c>
      <c r="F56" s="15">
        <v>18081.84</v>
      </c>
      <c r="G56" s="22">
        <v>258</v>
      </c>
      <c r="H56" s="56">
        <v>43999</v>
      </c>
      <c r="I56" s="15">
        <v>18081.84</v>
      </c>
      <c r="J56" s="15">
        <v>18081.84</v>
      </c>
      <c r="K56" s="15"/>
      <c r="L56" s="15"/>
      <c r="M56" s="15"/>
      <c r="N56" s="15"/>
      <c r="O56" s="15">
        <f t="shared" si="10"/>
        <v>0</v>
      </c>
      <c r="P56" s="15">
        <v>18081.84</v>
      </c>
      <c r="Q56" s="8"/>
    </row>
    <row r="57" spans="2:17" s="1" customFormat="1" x14ac:dyDescent="0.25">
      <c r="B57" s="113"/>
      <c r="C57" s="81"/>
      <c r="D57" s="79">
        <v>1000092058</v>
      </c>
      <c r="E57" s="56">
        <v>43951</v>
      </c>
      <c r="F57" s="15">
        <v>70.42</v>
      </c>
      <c r="G57" s="22">
        <v>182</v>
      </c>
      <c r="H57" s="56">
        <v>43964</v>
      </c>
      <c r="I57" s="15">
        <v>70.42</v>
      </c>
      <c r="J57" s="15"/>
      <c r="K57" s="15"/>
      <c r="L57" s="15">
        <v>70.42</v>
      </c>
      <c r="M57" s="15"/>
      <c r="N57" s="15"/>
      <c r="O57" s="15">
        <f t="shared" si="10"/>
        <v>70.42</v>
      </c>
      <c r="P57" s="15">
        <v>0</v>
      </c>
      <c r="Q57" s="8"/>
    </row>
    <row r="58" spans="2:17" s="1" customFormat="1" x14ac:dyDescent="0.25">
      <c r="B58" s="113"/>
      <c r="C58" s="81"/>
      <c r="D58" s="79">
        <v>1000092057</v>
      </c>
      <c r="E58" s="56">
        <v>43951</v>
      </c>
      <c r="F58" s="15">
        <v>1154.1600000000001</v>
      </c>
      <c r="G58" s="22">
        <v>183</v>
      </c>
      <c r="H58" s="56">
        <v>43964</v>
      </c>
      <c r="I58" s="15">
        <v>1154.1600000000001</v>
      </c>
      <c r="J58" s="15"/>
      <c r="K58" s="15"/>
      <c r="L58" s="15">
        <v>1154.1600000000001</v>
      </c>
      <c r="M58" s="15"/>
      <c r="N58" s="15"/>
      <c r="O58" s="15">
        <f t="shared" si="10"/>
        <v>1154.1600000000001</v>
      </c>
      <c r="P58" s="15">
        <v>0</v>
      </c>
      <c r="Q58" s="8"/>
    </row>
    <row r="59" spans="2:17" s="1" customFormat="1" x14ac:dyDescent="0.25">
      <c r="B59" s="113"/>
      <c r="C59" s="81"/>
      <c r="D59" s="79">
        <v>1000092060</v>
      </c>
      <c r="E59" s="56">
        <v>43951</v>
      </c>
      <c r="F59" s="15">
        <v>577.54</v>
      </c>
      <c r="G59" s="22">
        <v>184</v>
      </c>
      <c r="H59" s="56">
        <v>43964</v>
      </c>
      <c r="I59" s="15">
        <v>577.54</v>
      </c>
      <c r="J59" s="15"/>
      <c r="K59" s="15"/>
      <c r="L59" s="15">
        <v>577.54</v>
      </c>
      <c r="M59" s="15"/>
      <c r="N59" s="15"/>
      <c r="O59" s="15">
        <f t="shared" si="10"/>
        <v>577.54</v>
      </c>
      <c r="P59" s="15">
        <v>0</v>
      </c>
      <c r="Q59" s="8"/>
    </row>
    <row r="60" spans="2:17" s="1" customFormat="1" x14ac:dyDescent="0.25">
      <c r="B60" s="113"/>
      <c r="C60" s="81"/>
      <c r="D60" s="79">
        <v>1000092062</v>
      </c>
      <c r="E60" s="56">
        <v>43951</v>
      </c>
      <c r="F60" s="15">
        <v>236.88</v>
      </c>
      <c r="G60" s="22">
        <v>185</v>
      </c>
      <c r="H60" s="56">
        <v>43964</v>
      </c>
      <c r="I60" s="15">
        <v>217.79</v>
      </c>
      <c r="J60" s="15"/>
      <c r="K60" s="15"/>
      <c r="L60" s="15">
        <v>217.79</v>
      </c>
      <c r="M60" s="15">
        <v>19.09</v>
      </c>
      <c r="N60" s="15"/>
      <c r="O60" s="15">
        <f t="shared" si="10"/>
        <v>217.79</v>
      </c>
      <c r="P60" s="15">
        <v>0</v>
      </c>
      <c r="Q60" s="8"/>
    </row>
    <row r="61" spans="2:17" s="1" customFormat="1" x14ac:dyDescent="0.25">
      <c r="B61" s="113"/>
      <c r="C61" s="81"/>
      <c r="D61" s="79">
        <v>1000092059</v>
      </c>
      <c r="E61" s="56">
        <v>43951</v>
      </c>
      <c r="F61" s="15">
        <v>18274.2</v>
      </c>
      <c r="G61" s="22">
        <v>187</v>
      </c>
      <c r="H61" s="56">
        <v>43964</v>
      </c>
      <c r="I61" s="15">
        <v>18274.2</v>
      </c>
      <c r="J61" s="15"/>
      <c r="K61" s="15"/>
      <c r="L61" s="15">
        <v>18274.2</v>
      </c>
      <c r="M61" s="15"/>
      <c r="N61" s="15"/>
      <c r="O61" s="15">
        <f t="shared" si="10"/>
        <v>18274.2</v>
      </c>
      <c r="P61" s="15">
        <v>0</v>
      </c>
      <c r="Q61" s="8"/>
    </row>
    <row r="62" spans="2:17" s="1" customFormat="1" x14ac:dyDescent="0.25">
      <c r="B62" s="113"/>
      <c r="C62" s="82"/>
      <c r="D62" s="79">
        <v>1000092061</v>
      </c>
      <c r="E62" s="56">
        <v>43951</v>
      </c>
      <c r="F62" s="15">
        <v>577.54</v>
      </c>
      <c r="G62" s="22">
        <v>186</v>
      </c>
      <c r="H62" s="56">
        <v>43964</v>
      </c>
      <c r="I62" s="15">
        <v>577.54</v>
      </c>
      <c r="J62" s="15"/>
      <c r="K62" s="15"/>
      <c r="L62" s="15">
        <v>577.54</v>
      </c>
      <c r="M62" s="15"/>
      <c r="N62" s="15"/>
      <c r="O62" s="15">
        <f t="shared" si="10"/>
        <v>577.54</v>
      </c>
      <c r="P62" s="15">
        <v>0</v>
      </c>
      <c r="Q62" s="8"/>
    </row>
    <row r="63" spans="2:17" s="1" customFormat="1" x14ac:dyDescent="0.25">
      <c r="B63" s="133"/>
      <c r="C63" s="82"/>
      <c r="D63" s="79">
        <v>1000084470</v>
      </c>
      <c r="E63" s="56">
        <v>43936</v>
      </c>
      <c r="F63" s="15"/>
      <c r="G63" s="22"/>
      <c r="H63" s="56"/>
      <c r="I63" s="15"/>
      <c r="J63" s="15"/>
      <c r="K63" s="15"/>
      <c r="L63" s="15"/>
      <c r="M63" s="15"/>
      <c r="N63" s="15"/>
      <c r="O63" s="15"/>
      <c r="P63" s="15"/>
      <c r="Q63" s="130">
        <v>6.2</v>
      </c>
    </row>
    <row r="64" spans="2:17" s="1" customFormat="1" x14ac:dyDescent="0.25">
      <c r="B64" s="83"/>
      <c r="C64" s="82" t="s">
        <v>5</v>
      </c>
      <c r="D64" s="24"/>
      <c r="E64" s="25"/>
      <c r="F64" s="26">
        <f>SUM(F51:F62)</f>
        <v>41813.200000000004</v>
      </c>
      <c r="G64" s="26"/>
      <c r="H64" s="26"/>
      <c r="I64" s="26">
        <f>SUM(I51:I62)</f>
        <v>41755.79</v>
      </c>
      <c r="J64" s="26">
        <f>SUM(J51:J62)</f>
        <v>20884.14</v>
      </c>
      <c r="K64" s="26">
        <f t="shared" ref="K64:P64" si="12">SUM(K51:K62)</f>
        <v>0</v>
      </c>
      <c r="L64" s="26">
        <f t="shared" si="12"/>
        <v>20871.650000000001</v>
      </c>
      <c r="M64" s="26">
        <f t="shared" si="12"/>
        <v>57.41</v>
      </c>
      <c r="N64" s="26">
        <f t="shared" si="12"/>
        <v>0</v>
      </c>
      <c r="O64" s="26">
        <f t="shared" si="12"/>
        <v>20871.650000000001</v>
      </c>
      <c r="P64" s="26">
        <f t="shared" si="12"/>
        <v>20884.14</v>
      </c>
      <c r="Q64" s="26">
        <v>6.2</v>
      </c>
    </row>
    <row r="65" spans="2:17" s="1" customFormat="1" ht="15" customHeight="1" x14ac:dyDescent="0.25">
      <c r="B65" s="146">
        <v>10</v>
      </c>
      <c r="C65" s="149" t="s">
        <v>7</v>
      </c>
      <c r="D65" s="31" t="s">
        <v>95</v>
      </c>
      <c r="E65" s="56">
        <v>43980</v>
      </c>
      <c r="F65" s="15">
        <v>3560.91</v>
      </c>
      <c r="G65" s="22">
        <v>222</v>
      </c>
      <c r="H65" s="56">
        <v>43992</v>
      </c>
      <c r="I65" s="15">
        <v>3560.91</v>
      </c>
      <c r="J65" s="15">
        <v>3560.91</v>
      </c>
      <c r="K65" s="15"/>
      <c r="L65" s="15"/>
      <c r="M65" s="15"/>
      <c r="N65" s="15"/>
      <c r="O65" s="15">
        <f t="shared" ref="O65:O71" si="13">F65-M65-P65</f>
        <v>3560.91</v>
      </c>
      <c r="P65" s="15">
        <v>0</v>
      </c>
      <c r="Q65" s="8"/>
    </row>
    <row r="66" spans="2:17" s="1" customFormat="1" ht="15" customHeight="1" x14ac:dyDescent="0.25">
      <c r="B66" s="147"/>
      <c r="C66" s="150"/>
      <c r="D66" s="31" t="s">
        <v>84</v>
      </c>
      <c r="E66" s="56">
        <v>43980</v>
      </c>
      <c r="F66" s="15">
        <v>398.16</v>
      </c>
      <c r="G66" s="22">
        <v>248</v>
      </c>
      <c r="H66" s="56">
        <v>43997</v>
      </c>
      <c r="I66" s="15">
        <v>398.16</v>
      </c>
      <c r="J66" s="15">
        <v>398.16</v>
      </c>
      <c r="K66" s="15"/>
      <c r="L66" s="15"/>
      <c r="M66" s="15"/>
      <c r="N66" s="15"/>
      <c r="O66" s="15">
        <f t="shared" si="13"/>
        <v>0</v>
      </c>
      <c r="P66" s="15">
        <v>398.16</v>
      </c>
      <c r="Q66" s="8"/>
    </row>
    <row r="67" spans="2:17" s="1" customFormat="1" x14ac:dyDescent="0.25">
      <c r="B67" s="147"/>
      <c r="C67" s="150"/>
      <c r="D67" s="31" t="s">
        <v>94</v>
      </c>
      <c r="E67" s="56">
        <v>43980</v>
      </c>
      <c r="F67" s="15">
        <v>8449.2800000000007</v>
      </c>
      <c r="G67" s="22">
        <v>249</v>
      </c>
      <c r="H67" s="56">
        <v>43997</v>
      </c>
      <c r="I67" s="15">
        <v>8449.2800000000007</v>
      </c>
      <c r="J67" s="15">
        <v>8449.2800000000007</v>
      </c>
      <c r="K67" s="15"/>
      <c r="L67" s="15"/>
      <c r="M67" s="15"/>
      <c r="N67" s="15"/>
      <c r="O67" s="15">
        <f t="shared" si="13"/>
        <v>0</v>
      </c>
      <c r="P67" s="15">
        <v>8449.2800000000007</v>
      </c>
      <c r="Q67" s="8"/>
    </row>
    <row r="68" spans="2:17" s="1" customFormat="1" x14ac:dyDescent="0.25">
      <c r="B68" s="147"/>
      <c r="C68" s="150"/>
      <c r="D68" s="31" t="s">
        <v>55</v>
      </c>
      <c r="E68" s="56">
        <v>43951</v>
      </c>
      <c r="F68" s="15">
        <v>381.42</v>
      </c>
      <c r="G68" s="22">
        <v>172</v>
      </c>
      <c r="H68" s="56">
        <v>43963</v>
      </c>
      <c r="I68" s="15">
        <v>381.42</v>
      </c>
      <c r="J68" s="15"/>
      <c r="K68" s="15"/>
      <c r="L68" s="15">
        <v>381.42</v>
      </c>
      <c r="M68" s="15"/>
      <c r="N68" s="15"/>
      <c r="O68" s="15">
        <f t="shared" si="13"/>
        <v>381.42</v>
      </c>
      <c r="P68" s="15">
        <v>0</v>
      </c>
      <c r="Q68" s="8"/>
    </row>
    <row r="69" spans="2:17" s="1" customFormat="1" x14ac:dyDescent="0.25">
      <c r="B69" s="147"/>
      <c r="C69" s="111"/>
      <c r="D69" s="31" t="s">
        <v>56</v>
      </c>
      <c r="E69" s="56">
        <v>43951</v>
      </c>
      <c r="F69" s="15">
        <v>7393.12</v>
      </c>
      <c r="G69" s="22">
        <v>173</v>
      </c>
      <c r="H69" s="56">
        <v>43963</v>
      </c>
      <c r="I69" s="15">
        <v>7393.12</v>
      </c>
      <c r="J69" s="15"/>
      <c r="K69" s="15"/>
      <c r="L69" s="15">
        <v>7393.12</v>
      </c>
      <c r="M69" s="15"/>
      <c r="N69" s="15"/>
      <c r="O69" s="15">
        <f t="shared" si="13"/>
        <v>7393.12</v>
      </c>
      <c r="P69" s="15">
        <v>0</v>
      </c>
      <c r="Q69" s="8"/>
    </row>
    <row r="70" spans="2:17" s="1" customFormat="1" x14ac:dyDescent="0.25">
      <c r="B70" s="147"/>
      <c r="C70" s="111"/>
      <c r="D70" s="31" t="s">
        <v>57</v>
      </c>
      <c r="E70" s="56">
        <v>43951</v>
      </c>
      <c r="F70" s="15">
        <v>1186.97</v>
      </c>
      <c r="G70" s="22">
        <v>177</v>
      </c>
      <c r="H70" s="56">
        <v>43963</v>
      </c>
      <c r="I70" s="15">
        <v>1186.97</v>
      </c>
      <c r="J70" s="15"/>
      <c r="K70" s="15"/>
      <c r="L70" s="15">
        <v>1186.97</v>
      </c>
      <c r="M70" s="15"/>
      <c r="N70" s="15"/>
      <c r="O70" s="15">
        <f t="shared" si="13"/>
        <v>1186.97</v>
      </c>
      <c r="P70" s="15">
        <v>0</v>
      </c>
      <c r="Q70" s="8"/>
    </row>
    <row r="71" spans="2:17" s="1" customFormat="1" x14ac:dyDescent="0.25">
      <c r="B71" s="147"/>
      <c r="C71" s="111"/>
      <c r="D71" s="31" t="s">
        <v>58</v>
      </c>
      <c r="E71" s="56">
        <v>43951</v>
      </c>
      <c r="F71" s="15">
        <v>14472.59</v>
      </c>
      <c r="G71" s="22">
        <v>176</v>
      </c>
      <c r="H71" s="56">
        <v>43963</v>
      </c>
      <c r="I71" s="15">
        <v>14472.59</v>
      </c>
      <c r="J71" s="15"/>
      <c r="K71" s="15"/>
      <c r="L71" s="15">
        <v>14472.59</v>
      </c>
      <c r="M71" s="15"/>
      <c r="N71" s="15"/>
      <c r="O71" s="15">
        <f t="shared" si="13"/>
        <v>14472.59</v>
      </c>
      <c r="P71" s="15">
        <v>0</v>
      </c>
      <c r="Q71" s="8"/>
    </row>
    <row r="72" spans="2:17" s="1" customFormat="1" x14ac:dyDescent="0.25">
      <c r="B72" s="148"/>
      <c r="C72" s="78" t="s">
        <v>5</v>
      </c>
      <c r="D72" s="32"/>
      <c r="E72" s="33"/>
      <c r="F72" s="26">
        <f>SUM(F65:F71)</f>
        <v>35842.449999999997</v>
      </c>
      <c r="G72" s="26"/>
      <c r="H72" s="26"/>
      <c r="I72" s="26">
        <f>SUM(I65:I71)</f>
        <v>35842.449999999997</v>
      </c>
      <c r="J72" s="26">
        <f t="shared" ref="J72:P72" si="14">SUM(J65:J71)</f>
        <v>12408.35</v>
      </c>
      <c r="K72" s="26">
        <f t="shared" si="14"/>
        <v>0</v>
      </c>
      <c r="L72" s="26">
        <f t="shared" si="14"/>
        <v>23434.1</v>
      </c>
      <c r="M72" s="26">
        <f t="shared" si="14"/>
        <v>0</v>
      </c>
      <c r="N72" s="26">
        <f t="shared" si="14"/>
        <v>0</v>
      </c>
      <c r="O72" s="26">
        <f t="shared" si="14"/>
        <v>26995.010000000002</v>
      </c>
      <c r="P72" s="26">
        <f t="shared" si="14"/>
        <v>8847.44</v>
      </c>
      <c r="Q72" s="8"/>
    </row>
    <row r="73" spans="2:17" s="1" customFormat="1" ht="15" customHeight="1" x14ac:dyDescent="0.25">
      <c r="B73" s="146">
        <v>11</v>
      </c>
      <c r="C73" s="149" t="s">
        <v>6</v>
      </c>
      <c r="D73" s="31" t="s">
        <v>59</v>
      </c>
      <c r="E73" s="56">
        <v>43951</v>
      </c>
      <c r="F73" s="29">
        <v>6.41</v>
      </c>
      <c r="G73" s="22">
        <v>192</v>
      </c>
      <c r="H73" s="56">
        <v>43965</v>
      </c>
      <c r="I73" s="29">
        <v>6.41</v>
      </c>
      <c r="J73" s="29"/>
      <c r="K73" s="17"/>
      <c r="L73" s="29">
        <v>6.41</v>
      </c>
      <c r="M73" s="17"/>
      <c r="N73" s="29"/>
      <c r="O73" s="15">
        <f t="shared" ref="O73:O81" si="15">F73-M73-P73</f>
        <v>6.41</v>
      </c>
      <c r="P73" s="29">
        <v>0</v>
      </c>
      <c r="Q73" s="8"/>
    </row>
    <row r="74" spans="2:17" s="1" customFormat="1" x14ac:dyDescent="0.25">
      <c r="B74" s="147"/>
      <c r="C74" s="150"/>
      <c r="D74" s="31" t="s">
        <v>60</v>
      </c>
      <c r="E74" s="56">
        <v>43951</v>
      </c>
      <c r="F74" s="29">
        <v>2500.6799999999998</v>
      </c>
      <c r="G74" s="22">
        <v>193</v>
      </c>
      <c r="H74" s="56">
        <v>43965</v>
      </c>
      <c r="I74" s="29">
        <v>2500.6799999999998</v>
      </c>
      <c r="J74" s="29"/>
      <c r="K74" s="17"/>
      <c r="L74" s="29">
        <v>2500.6799999999998</v>
      </c>
      <c r="M74" s="17"/>
      <c r="N74" s="29"/>
      <c r="O74" s="15">
        <f t="shared" si="15"/>
        <v>2500.6799999999998</v>
      </c>
      <c r="P74" s="29">
        <v>0</v>
      </c>
      <c r="Q74" s="8"/>
    </row>
    <row r="75" spans="2:17" s="1" customFormat="1" ht="15" customHeight="1" x14ac:dyDescent="0.25">
      <c r="B75" s="147"/>
      <c r="C75" s="150"/>
      <c r="D75" s="31" t="s">
        <v>61</v>
      </c>
      <c r="E75" s="56">
        <v>43951</v>
      </c>
      <c r="F75" s="29">
        <v>1282.3800000000001</v>
      </c>
      <c r="G75" s="22">
        <v>194</v>
      </c>
      <c r="H75" s="56">
        <v>43965</v>
      </c>
      <c r="I75" s="29">
        <v>1275.96</v>
      </c>
      <c r="J75" s="29"/>
      <c r="K75" s="17"/>
      <c r="L75" s="29">
        <v>1275.96</v>
      </c>
      <c r="M75" s="17">
        <v>6.42</v>
      </c>
      <c r="N75" s="29"/>
      <c r="O75" s="15">
        <f t="shared" si="15"/>
        <v>1275.96</v>
      </c>
      <c r="P75" s="29">
        <v>0</v>
      </c>
      <c r="Q75" s="8"/>
    </row>
    <row r="76" spans="2:17" s="1" customFormat="1" ht="15" customHeight="1" x14ac:dyDescent="0.25">
      <c r="B76" s="147"/>
      <c r="C76" s="150"/>
      <c r="D76" s="31" t="s">
        <v>62</v>
      </c>
      <c r="E76" s="56">
        <v>43951</v>
      </c>
      <c r="F76" s="29">
        <v>42973.16</v>
      </c>
      <c r="G76" s="22">
        <v>195</v>
      </c>
      <c r="H76" s="56">
        <v>43965</v>
      </c>
      <c r="I76" s="29">
        <v>42319.13</v>
      </c>
      <c r="J76" s="29"/>
      <c r="K76" s="17"/>
      <c r="L76" s="29">
        <v>42319.13</v>
      </c>
      <c r="M76" s="17">
        <v>654.03</v>
      </c>
      <c r="N76" s="29"/>
      <c r="O76" s="15">
        <f t="shared" si="15"/>
        <v>42319.130000000005</v>
      </c>
      <c r="P76" s="29">
        <v>0</v>
      </c>
      <c r="Q76" s="8"/>
    </row>
    <row r="77" spans="2:17" s="1" customFormat="1" ht="15" customHeight="1" x14ac:dyDescent="0.25">
      <c r="B77" s="147"/>
      <c r="C77" s="150"/>
      <c r="D77" s="31" t="s">
        <v>75</v>
      </c>
      <c r="E77" s="56">
        <v>43952</v>
      </c>
      <c r="F77" s="29">
        <v>141.06</v>
      </c>
      <c r="G77" s="22">
        <v>207</v>
      </c>
      <c r="H77" s="56">
        <v>43984</v>
      </c>
      <c r="I77" s="29">
        <v>141.06</v>
      </c>
      <c r="J77" s="29">
        <v>141.06</v>
      </c>
      <c r="K77" s="17"/>
      <c r="L77" s="29"/>
      <c r="M77" s="17"/>
      <c r="N77" s="29"/>
      <c r="O77" s="15">
        <f t="shared" si="15"/>
        <v>141.06</v>
      </c>
      <c r="P77" s="29">
        <v>0</v>
      </c>
      <c r="Q77" s="8"/>
    </row>
    <row r="78" spans="2:17" s="1" customFormat="1" ht="15" customHeight="1" x14ac:dyDescent="0.25">
      <c r="B78" s="147"/>
      <c r="C78" s="150"/>
      <c r="D78" s="31" t="s">
        <v>88</v>
      </c>
      <c r="E78" s="56">
        <v>43982</v>
      </c>
      <c r="F78" s="29">
        <v>365.48</v>
      </c>
      <c r="G78" s="22">
        <v>239</v>
      </c>
      <c r="H78" s="56">
        <v>43994</v>
      </c>
      <c r="I78" s="29">
        <v>365.48</v>
      </c>
      <c r="J78" s="29">
        <v>365.48</v>
      </c>
      <c r="K78" s="17"/>
      <c r="L78" s="29"/>
      <c r="M78" s="17"/>
      <c r="N78" s="29"/>
      <c r="O78" s="15">
        <f t="shared" si="15"/>
        <v>0</v>
      </c>
      <c r="P78" s="29">
        <v>365.48</v>
      </c>
      <c r="Q78" s="8"/>
    </row>
    <row r="79" spans="2:17" s="1" customFormat="1" ht="15" customHeight="1" x14ac:dyDescent="0.25">
      <c r="B79" s="147"/>
      <c r="C79" s="150"/>
      <c r="D79" s="31" t="s">
        <v>81</v>
      </c>
      <c r="E79" s="56">
        <v>43982</v>
      </c>
      <c r="F79" s="29">
        <v>2693.04</v>
      </c>
      <c r="G79" s="22">
        <v>240</v>
      </c>
      <c r="H79" s="56">
        <v>43994</v>
      </c>
      <c r="I79" s="29">
        <v>2693.04</v>
      </c>
      <c r="J79" s="29">
        <v>2693.04</v>
      </c>
      <c r="K79" s="17"/>
      <c r="L79" s="29"/>
      <c r="M79" s="17"/>
      <c r="N79" s="29"/>
      <c r="O79" s="15">
        <f t="shared" si="15"/>
        <v>0</v>
      </c>
      <c r="P79" s="29">
        <v>2693.04</v>
      </c>
      <c r="Q79" s="8"/>
    </row>
    <row r="80" spans="2:17" s="1" customFormat="1" ht="15" customHeight="1" x14ac:dyDescent="0.25">
      <c r="B80" s="147"/>
      <c r="C80" s="121"/>
      <c r="D80" s="31" t="s">
        <v>82</v>
      </c>
      <c r="E80" s="56">
        <v>43982</v>
      </c>
      <c r="F80" s="29">
        <v>128.24</v>
      </c>
      <c r="G80" s="22">
        <v>241</v>
      </c>
      <c r="H80" s="56">
        <v>43994</v>
      </c>
      <c r="I80" s="29">
        <v>128.24</v>
      </c>
      <c r="J80" s="29">
        <v>128.24</v>
      </c>
      <c r="K80" s="17"/>
      <c r="L80" s="29"/>
      <c r="M80" s="17"/>
      <c r="N80" s="29"/>
      <c r="O80" s="15">
        <f t="shared" si="15"/>
        <v>0</v>
      </c>
      <c r="P80" s="29">
        <v>128.24</v>
      </c>
      <c r="Q80" s="8"/>
    </row>
    <row r="81" spans="2:17" s="1" customFormat="1" ht="15" customHeight="1" x14ac:dyDescent="0.25">
      <c r="B81" s="147"/>
      <c r="C81" s="121"/>
      <c r="D81" s="31" t="s">
        <v>83</v>
      </c>
      <c r="E81" s="56">
        <v>43982</v>
      </c>
      <c r="F81" s="29">
        <v>44383.86</v>
      </c>
      <c r="G81" s="22">
        <v>242</v>
      </c>
      <c r="H81" s="56">
        <v>43994</v>
      </c>
      <c r="I81" s="29">
        <v>43806.78</v>
      </c>
      <c r="J81" s="29">
        <v>43806.78</v>
      </c>
      <c r="K81" s="17"/>
      <c r="L81" s="29"/>
      <c r="M81" s="17">
        <v>577.08000000000004</v>
      </c>
      <c r="N81" s="29"/>
      <c r="O81" s="15">
        <f t="shared" si="15"/>
        <v>0</v>
      </c>
      <c r="P81" s="29">
        <v>43806.78</v>
      </c>
      <c r="Q81" s="8"/>
    </row>
    <row r="82" spans="2:17" s="1" customFormat="1" ht="15" customHeight="1" x14ac:dyDescent="0.25">
      <c r="B82" s="147"/>
      <c r="C82" s="121"/>
      <c r="D82" s="31" t="s">
        <v>74</v>
      </c>
      <c r="E82" s="56">
        <v>43894</v>
      </c>
      <c r="F82" s="29"/>
      <c r="G82" s="22"/>
      <c r="H82" s="56"/>
      <c r="I82" s="29"/>
      <c r="J82" s="29"/>
      <c r="K82" s="17"/>
      <c r="L82" s="29"/>
      <c r="M82" s="17"/>
      <c r="N82" s="29"/>
      <c r="O82" s="15"/>
      <c r="P82" s="29"/>
      <c r="Q82" s="8">
        <v>0.03</v>
      </c>
    </row>
    <row r="83" spans="2:17" s="1" customFormat="1" x14ac:dyDescent="0.25">
      <c r="B83" s="148"/>
      <c r="C83" s="78" t="s">
        <v>5</v>
      </c>
      <c r="D83" s="24"/>
      <c r="E83" s="25"/>
      <c r="F83" s="26">
        <f>SUM(F73:F82)</f>
        <v>94474.31</v>
      </c>
      <c r="G83" s="27"/>
      <c r="H83" s="26"/>
      <c r="I83" s="26">
        <f>SUM(I73:I82)</f>
        <v>93236.78</v>
      </c>
      <c r="J83" s="26">
        <f>SUM(J73:J82)</f>
        <v>47134.6</v>
      </c>
      <c r="K83" s="26">
        <f>SUM(K73:K78)</f>
        <v>0</v>
      </c>
      <c r="L83" s="26">
        <f t="shared" ref="L83:Q83" si="16">SUM(L73:L82)</f>
        <v>46102.18</v>
      </c>
      <c r="M83" s="26">
        <f t="shared" si="16"/>
        <v>1237.53</v>
      </c>
      <c r="N83" s="26">
        <f t="shared" si="16"/>
        <v>0</v>
      </c>
      <c r="O83" s="26">
        <f t="shared" si="16"/>
        <v>46243.240000000005</v>
      </c>
      <c r="P83" s="26">
        <f t="shared" si="16"/>
        <v>46993.54</v>
      </c>
      <c r="Q83" s="26">
        <f t="shared" si="16"/>
        <v>0.03</v>
      </c>
    </row>
    <row r="84" spans="2:17" s="1" customFormat="1" ht="18.75" customHeight="1" x14ac:dyDescent="0.25">
      <c r="B84" s="155">
        <v>12</v>
      </c>
      <c r="C84" s="172" t="s">
        <v>52</v>
      </c>
      <c r="D84" s="14">
        <v>43</v>
      </c>
      <c r="E84" s="56">
        <v>43951</v>
      </c>
      <c r="F84" s="34">
        <v>4384.13</v>
      </c>
      <c r="G84" s="22">
        <v>178</v>
      </c>
      <c r="H84" s="56">
        <v>43963</v>
      </c>
      <c r="I84" s="34">
        <v>4384.13</v>
      </c>
      <c r="J84" s="34"/>
      <c r="K84" s="14"/>
      <c r="L84" s="34">
        <v>4384.13</v>
      </c>
      <c r="M84" s="14"/>
      <c r="N84" s="14"/>
      <c r="O84" s="15">
        <f>F84-M84-P84</f>
        <v>4384.13</v>
      </c>
      <c r="P84" s="34">
        <v>0</v>
      </c>
      <c r="Q84" s="8"/>
    </row>
    <row r="85" spans="2:17" s="1" customFormat="1" x14ac:dyDescent="0.25">
      <c r="B85" s="153"/>
      <c r="C85" s="173"/>
      <c r="D85" s="14">
        <v>44</v>
      </c>
      <c r="E85" s="56">
        <v>43982</v>
      </c>
      <c r="F85" s="34">
        <v>4384.13</v>
      </c>
      <c r="G85" s="22">
        <v>237</v>
      </c>
      <c r="H85" s="56">
        <v>43994</v>
      </c>
      <c r="I85" s="34">
        <v>4384.13</v>
      </c>
      <c r="J85" s="34">
        <v>4384.13</v>
      </c>
      <c r="K85" s="14"/>
      <c r="L85" s="34"/>
      <c r="M85" s="14"/>
      <c r="N85" s="14"/>
      <c r="O85" s="15">
        <f>F85-M85-P85</f>
        <v>0</v>
      </c>
      <c r="P85" s="34">
        <v>4384.13</v>
      </c>
      <c r="Q85" s="8"/>
    </row>
    <row r="86" spans="2:17" s="1" customFormat="1" x14ac:dyDescent="0.25">
      <c r="B86" s="154"/>
      <c r="C86" s="78" t="s">
        <v>5</v>
      </c>
      <c r="D86" s="24"/>
      <c r="E86" s="25"/>
      <c r="F86" s="26">
        <f>SUM(F84:F85)</f>
        <v>8768.26</v>
      </c>
      <c r="G86" s="27"/>
      <c r="H86" s="26"/>
      <c r="I86" s="26">
        <f t="shared" ref="I86:P86" si="17">SUM(I84:I85)</f>
        <v>8768.26</v>
      </c>
      <c r="J86" s="26">
        <f t="shared" si="17"/>
        <v>4384.13</v>
      </c>
      <c r="K86" s="26">
        <f t="shared" si="17"/>
        <v>0</v>
      </c>
      <c r="L86" s="26">
        <f t="shared" si="17"/>
        <v>4384.13</v>
      </c>
      <c r="M86" s="26">
        <f t="shared" si="17"/>
        <v>0</v>
      </c>
      <c r="N86" s="26">
        <f t="shared" si="17"/>
        <v>0</v>
      </c>
      <c r="O86" s="26">
        <f t="shared" si="17"/>
        <v>4384.13</v>
      </c>
      <c r="P86" s="26">
        <f t="shared" si="17"/>
        <v>4384.13</v>
      </c>
      <c r="Q86" s="8"/>
    </row>
    <row r="87" spans="2:17" s="1" customFormat="1" ht="30" x14ac:dyDescent="0.25">
      <c r="B87" s="155">
        <v>13</v>
      </c>
      <c r="C87" s="115" t="s">
        <v>86</v>
      </c>
      <c r="D87" s="64" t="s">
        <v>87</v>
      </c>
      <c r="E87" s="56">
        <v>43982</v>
      </c>
      <c r="F87" s="71">
        <v>1852.76</v>
      </c>
      <c r="G87" s="22">
        <v>244</v>
      </c>
      <c r="H87" s="56">
        <v>43997</v>
      </c>
      <c r="I87" s="71">
        <v>1852.76</v>
      </c>
      <c r="J87" s="71">
        <v>1852.76</v>
      </c>
      <c r="K87" s="26"/>
      <c r="L87" s="71"/>
      <c r="M87" s="26"/>
      <c r="N87" s="26"/>
      <c r="O87" s="15">
        <f>F87-M87-P87</f>
        <v>0</v>
      </c>
      <c r="P87" s="71">
        <v>1852.76</v>
      </c>
      <c r="Q87" s="8"/>
    </row>
    <row r="88" spans="2:17" s="1" customFormat="1" x14ac:dyDescent="0.25">
      <c r="B88" s="154"/>
      <c r="C88" s="78" t="s">
        <v>5</v>
      </c>
      <c r="D88" s="19"/>
      <c r="E88" s="25"/>
      <c r="F88" s="26">
        <f>SUM(F87:F87)</f>
        <v>1852.76</v>
      </c>
      <c r="G88" s="27"/>
      <c r="H88" s="26"/>
      <c r="I88" s="26">
        <f t="shared" ref="I88:M88" si="18">SUM(I87:I87)</f>
        <v>1852.76</v>
      </c>
      <c r="J88" s="26">
        <f t="shared" si="18"/>
        <v>1852.76</v>
      </c>
      <c r="K88" s="26">
        <f t="shared" si="18"/>
        <v>0</v>
      </c>
      <c r="L88" s="26">
        <f t="shared" si="18"/>
        <v>0</v>
      </c>
      <c r="M88" s="26">
        <f t="shared" si="18"/>
        <v>0</v>
      </c>
      <c r="N88" s="26"/>
      <c r="O88" s="26">
        <f>SUM(O87:O87)</f>
        <v>0</v>
      </c>
      <c r="P88" s="26">
        <f>SUM(P87:P87)</f>
        <v>1852.76</v>
      </c>
      <c r="Q88" s="8"/>
    </row>
    <row r="89" spans="2:17" s="1" customFormat="1" ht="14.25" hidden="1" customHeight="1" x14ac:dyDescent="0.25">
      <c r="B89" s="155">
        <v>13</v>
      </c>
      <c r="C89" s="172" t="s">
        <v>49</v>
      </c>
      <c r="D89" s="19"/>
      <c r="E89" s="56"/>
      <c r="F89" s="71"/>
      <c r="G89" s="72"/>
      <c r="H89" s="56"/>
      <c r="I89" s="71"/>
      <c r="J89" s="71"/>
      <c r="K89" s="26"/>
      <c r="L89" s="71"/>
      <c r="M89" s="26"/>
      <c r="N89" s="26"/>
      <c r="O89" s="15">
        <f>F89-M89-P89</f>
        <v>0</v>
      </c>
      <c r="P89" s="71"/>
      <c r="Q89" s="8"/>
    </row>
    <row r="90" spans="2:17" s="1" customFormat="1" ht="15" hidden="1" customHeight="1" x14ac:dyDescent="0.25">
      <c r="B90" s="153"/>
      <c r="C90" s="173"/>
      <c r="D90" s="19"/>
      <c r="E90" s="56"/>
      <c r="F90" s="71"/>
      <c r="G90" s="72"/>
      <c r="H90" s="56"/>
      <c r="I90" s="71"/>
      <c r="J90" s="71"/>
      <c r="K90" s="26"/>
      <c r="L90" s="26"/>
      <c r="M90" s="26"/>
      <c r="N90" s="26"/>
      <c r="O90" s="15">
        <f>F90-M90-P90</f>
        <v>0</v>
      </c>
      <c r="P90" s="71"/>
      <c r="Q90" s="8"/>
    </row>
    <row r="91" spans="2:17" s="1" customFormat="1" hidden="1" x14ac:dyDescent="0.25">
      <c r="B91" s="154"/>
      <c r="C91" s="78" t="s">
        <v>5</v>
      </c>
      <c r="D91" s="19"/>
      <c r="E91" s="25"/>
      <c r="F91" s="26">
        <f>SUM(F89:F90)</f>
        <v>0</v>
      </c>
      <c r="G91" s="26"/>
      <c r="H91" s="26"/>
      <c r="I91" s="26">
        <f t="shared" ref="I91:P91" si="19">SUM(I89:I90)</f>
        <v>0</v>
      </c>
      <c r="J91" s="26">
        <f t="shared" si="19"/>
        <v>0</v>
      </c>
      <c r="K91" s="26">
        <f t="shared" si="19"/>
        <v>0</v>
      </c>
      <c r="L91" s="26">
        <f t="shared" si="19"/>
        <v>0</v>
      </c>
      <c r="M91" s="26">
        <f t="shared" si="19"/>
        <v>0</v>
      </c>
      <c r="N91" s="26">
        <f t="shared" si="19"/>
        <v>0</v>
      </c>
      <c r="O91" s="26">
        <f t="shared" si="19"/>
        <v>0</v>
      </c>
      <c r="P91" s="26">
        <f t="shared" si="19"/>
        <v>0</v>
      </c>
      <c r="Q91" s="8"/>
    </row>
    <row r="92" spans="2:17" s="1" customFormat="1" x14ac:dyDescent="0.25">
      <c r="B92" s="155">
        <v>15</v>
      </c>
      <c r="C92" s="172" t="s">
        <v>76</v>
      </c>
      <c r="D92" s="19">
        <v>2020024</v>
      </c>
      <c r="E92" s="56">
        <v>43957</v>
      </c>
      <c r="F92" s="15">
        <v>326.29000000000002</v>
      </c>
      <c r="G92" s="72">
        <v>204</v>
      </c>
      <c r="H92" s="56">
        <v>43978</v>
      </c>
      <c r="I92" s="15">
        <v>326.29000000000002</v>
      </c>
      <c r="J92" s="15">
        <v>326.29000000000002</v>
      </c>
      <c r="K92" s="14"/>
      <c r="L92" s="14"/>
      <c r="M92" s="15"/>
      <c r="N92" s="14"/>
      <c r="O92" s="16">
        <f>F92-M92-P92</f>
        <v>326.29000000000002</v>
      </c>
      <c r="P92" s="15">
        <v>0</v>
      </c>
      <c r="Q92" s="8"/>
    </row>
    <row r="93" spans="2:17" s="1" customFormat="1" x14ac:dyDescent="0.25">
      <c r="B93" s="153"/>
      <c r="C93" s="173"/>
      <c r="D93" s="19">
        <v>2020030</v>
      </c>
      <c r="E93" s="56">
        <v>43972</v>
      </c>
      <c r="F93" s="15">
        <v>718.98</v>
      </c>
      <c r="G93" s="72">
        <v>205</v>
      </c>
      <c r="H93" s="56">
        <v>43978</v>
      </c>
      <c r="I93" s="15">
        <v>718.98</v>
      </c>
      <c r="J93" s="15">
        <v>718.98</v>
      </c>
      <c r="K93" s="14"/>
      <c r="L93" s="14"/>
      <c r="M93" s="15"/>
      <c r="N93" s="14"/>
      <c r="O93" s="16">
        <f>F93-M93-P93</f>
        <v>718.98</v>
      </c>
      <c r="P93" s="15">
        <v>0</v>
      </c>
      <c r="Q93" s="8"/>
    </row>
    <row r="94" spans="2:17" s="1" customFormat="1" x14ac:dyDescent="0.25">
      <c r="B94" s="154"/>
      <c r="C94" s="78" t="s">
        <v>5</v>
      </c>
      <c r="D94" s="19"/>
      <c r="E94" s="73"/>
      <c r="F94" s="26">
        <f>SUM(F92:F93)</f>
        <v>1045.27</v>
      </c>
      <c r="G94" s="26"/>
      <c r="H94" s="26"/>
      <c r="I94" s="26">
        <f t="shared" ref="I94:J94" si="20">SUM(I92:I93)</f>
        <v>1045.27</v>
      </c>
      <c r="J94" s="26">
        <f t="shared" si="20"/>
        <v>1045.27</v>
      </c>
      <c r="K94" s="26">
        <f>SUM(K92:K92)</f>
        <v>0</v>
      </c>
      <c r="L94" s="26">
        <v>0</v>
      </c>
      <c r="M94" s="26">
        <f>SUM(M92:M92)</f>
        <v>0</v>
      </c>
      <c r="N94" s="26">
        <f>SUM(N92:N92)</f>
        <v>0</v>
      </c>
      <c r="O94" s="26">
        <f>SUM(O92:O93)</f>
        <v>1045.27</v>
      </c>
      <c r="P94" s="26">
        <f t="shared" ref="P94" si="21">SUM(P92:P93)</f>
        <v>0</v>
      </c>
      <c r="Q94" s="8"/>
    </row>
    <row r="95" spans="2:17" s="1" customFormat="1" x14ac:dyDescent="0.25">
      <c r="B95" s="155">
        <v>16</v>
      </c>
      <c r="C95" s="78" t="s">
        <v>32</v>
      </c>
      <c r="D95" s="19">
        <v>3263</v>
      </c>
      <c r="E95" s="56">
        <v>43982</v>
      </c>
      <c r="F95" s="71">
        <v>4153.1400000000003</v>
      </c>
      <c r="G95" s="22">
        <v>243</v>
      </c>
      <c r="H95" s="56">
        <v>43997</v>
      </c>
      <c r="I95" s="71">
        <v>4153.1400000000003</v>
      </c>
      <c r="J95" s="71">
        <v>4153.1400000000003</v>
      </c>
      <c r="K95" s="71"/>
      <c r="L95" s="71"/>
      <c r="M95" s="71"/>
      <c r="N95" s="71"/>
      <c r="O95" s="16">
        <f>F95-M95-P95</f>
        <v>0</v>
      </c>
      <c r="P95" s="71">
        <v>4153.1400000000003</v>
      </c>
      <c r="Q95" s="8"/>
    </row>
    <row r="96" spans="2:17" s="1" customFormat="1" x14ac:dyDescent="0.25">
      <c r="B96" s="154"/>
      <c r="C96" s="78" t="s">
        <v>5</v>
      </c>
      <c r="D96" s="19"/>
      <c r="E96" s="73"/>
      <c r="F96" s="26">
        <f>SUM(F95:F95)</f>
        <v>4153.1400000000003</v>
      </c>
      <c r="G96" s="27"/>
      <c r="H96" s="26"/>
      <c r="I96" s="26">
        <f>SUM(I95:I95)</f>
        <v>4153.1400000000003</v>
      </c>
      <c r="J96" s="26">
        <f>SUM(J95:J95)</f>
        <v>4153.1400000000003</v>
      </c>
      <c r="K96" s="26">
        <f t="shared" ref="K96:P96" si="22">SUM(K95:K95)</f>
        <v>0</v>
      </c>
      <c r="L96" s="26">
        <f t="shared" si="22"/>
        <v>0</v>
      </c>
      <c r="M96" s="26">
        <f t="shared" si="22"/>
        <v>0</v>
      </c>
      <c r="N96" s="26">
        <f t="shared" si="22"/>
        <v>0</v>
      </c>
      <c r="O96" s="26">
        <f t="shared" si="22"/>
        <v>0</v>
      </c>
      <c r="P96" s="26">
        <f t="shared" si="22"/>
        <v>4153.1400000000003</v>
      </c>
      <c r="Q96" s="8"/>
    </row>
    <row r="97" spans="2:17" s="1" customFormat="1" ht="15.75" customHeight="1" x14ac:dyDescent="0.25">
      <c r="B97" s="155">
        <v>17</v>
      </c>
      <c r="C97" s="176" t="s">
        <v>50</v>
      </c>
      <c r="D97" s="14">
        <v>309</v>
      </c>
      <c r="E97" s="56">
        <v>43951</v>
      </c>
      <c r="F97" s="71">
        <v>2500.6799999999998</v>
      </c>
      <c r="G97" s="72">
        <v>180</v>
      </c>
      <c r="H97" s="56">
        <v>43963</v>
      </c>
      <c r="I97" s="71">
        <v>2500.6799999999998</v>
      </c>
      <c r="J97" s="71"/>
      <c r="K97" s="71"/>
      <c r="L97" s="71">
        <v>2500.6799999999998</v>
      </c>
      <c r="M97" s="71"/>
      <c r="N97" s="71"/>
      <c r="O97" s="16">
        <f>F97-M97-P97</f>
        <v>2500.6799999999998</v>
      </c>
      <c r="P97" s="71">
        <v>0</v>
      </c>
      <c r="Q97" s="8"/>
    </row>
    <row r="98" spans="2:17" s="1" customFormat="1" ht="15" customHeight="1" x14ac:dyDescent="0.25">
      <c r="B98" s="153"/>
      <c r="C98" s="177"/>
      <c r="D98" s="14">
        <v>399</v>
      </c>
      <c r="E98" s="56">
        <v>43980</v>
      </c>
      <c r="F98" s="71">
        <v>2500.6799999999998</v>
      </c>
      <c r="G98" s="72">
        <v>250</v>
      </c>
      <c r="H98" s="56">
        <v>43998</v>
      </c>
      <c r="I98" s="71">
        <v>2500.6799999999998</v>
      </c>
      <c r="J98" s="71">
        <v>2500.6799999999998</v>
      </c>
      <c r="K98" s="71"/>
      <c r="L98" s="71"/>
      <c r="M98" s="71"/>
      <c r="N98" s="71"/>
      <c r="O98" s="16">
        <f>F98-M98-P98</f>
        <v>0</v>
      </c>
      <c r="P98" s="71">
        <v>2500.6799999999998</v>
      </c>
      <c r="Q98" s="8"/>
    </row>
    <row r="99" spans="2:17" s="1" customFormat="1" x14ac:dyDescent="0.25">
      <c r="B99" s="154"/>
      <c r="C99" s="78" t="s">
        <v>5</v>
      </c>
      <c r="D99" s="19"/>
      <c r="E99" s="73"/>
      <c r="F99" s="26">
        <f>SUM(F97:F98)</f>
        <v>5001.3599999999997</v>
      </c>
      <c r="G99" s="27"/>
      <c r="H99" s="26"/>
      <c r="I99" s="26">
        <f t="shared" ref="I99:P99" si="23">SUM(I97:I98)</f>
        <v>5001.3599999999997</v>
      </c>
      <c r="J99" s="26">
        <f t="shared" si="23"/>
        <v>2500.6799999999998</v>
      </c>
      <c r="K99" s="26">
        <f t="shared" si="23"/>
        <v>0</v>
      </c>
      <c r="L99" s="26">
        <f t="shared" si="23"/>
        <v>2500.6799999999998</v>
      </c>
      <c r="M99" s="26">
        <f t="shared" si="23"/>
        <v>0</v>
      </c>
      <c r="N99" s="26">
        <f t="shared" si="23"/>
        <v>0</v>
      </c>
      <c r="O99" s="26">
        <f t="shared" si="23"/>
        <v>2500.6799999999998</v>
      </c>
      <c r="P99" s="26">
        <f t="shared" si="23"/>
        <v>2500.6799999999998</v>
      </c>
      <c r="Q99" s="8"/>
    </row>
    <row r="100" spans="2:17" s="1" customFormat="1" x14ac:dyDescent="0.25">
      <c r="B100" s="155">
        <v>18</v>
      </c>
      <c r="C100" s="127" t="s">
        <v>25</v>
      </c>
      <c r="D100" s="55" t="s">
        <v>79</v>
      </c>
      <c r="E100" s="56">
        <v>43980</v>
      </c>
      <c r="F100" s="58">
        <v>10203.24</v>
      </c>
      <c r="G100" s="72">
        <v>226</v>
      </c>
      <c r="H100" s="56">
        <v>43993</v>
      </c>
      <c r="I100" s="58">
        <v>10203.24</v>
      </c>
      <c r="J100" s="58">
        <v>10203.24</v>
      </c>
      <c r="K100" s="71"/>
      <c r="L100" s="58"/>
      <c r="M100" s="71"/>
      <c r="N100" s="71"/>
      <c r="O100" s="15">
        <f>F100-M100-P100</f>
        <v>10203.24</v>
      </c>
      <c r="P100" s="58">
        <v>0</v>
      </c>
      <c r="Q100" s="8"/>
    </row>
    <row r="101" spans="2:17" s="1" customFormat="1" x14ac:dyDescent="0.25">
      <c r="B101" s="154"/>
      <c r="C101" s="78" t="s">
        <v>5</v>
      </c>
      <c r="D101" s="19"/>
      <c r="E101" s="73"/>
      <c r="F101" s="26">
        <f>SUM(F100:F100)</f>
        <v>10203.24</v>
      </c>
      <c r="G101" s="27"/>
      <c r="H101" s="26"/>
      <c r="I101" s="26">
        <f t="shared" ref="I101:P101" si="24">SUM(I100:I100)</f>
        <v>10203.24</v>
      </c>
      <c r="J101" s="26">
        <f t="shared" si="24"/>
        <v>10203.24</v>
      </c>
      <c r="K101" s="26">
        <f t="shared" si="24"/>
        <v>0</v>
      </c>
      <c r="L101" s="26">
        <f t="shared" si="24"/>
        <v>0</v>
      </c>
      <c r="M101" s="26">
        <f t="shared" si="24"/>
        <v>0</v>
      </c>
      <c r="N101" s="26">
        <f t="shared" si="24"/>
        <v>0</v>
      </c>
      <c r="O101" s="26">
        <f t="shared" si="24"/>
        <v>10203.24</v>
      </c>
      <c r="P101" s="26">
        <f t="shared" si="24"/>
        <v>0</v>
      </c>
      <c r="Q101" s="8"/>
    </row>
    <row r="102" spans="2:17" s="1" customFormat="1" x14ac:dyDescent="0.25">
      <c r="B102" s="155">
        <v>19</v>
      </c>
      <c r="C102" s="172" t="s">
        <v>42</v>
      </c>
      <c r="D102" s="19">
        <v>4</v>
      </c>
      <c r="E102" s="56">
        <v>43980</v>
      </c>
      <c r="F102" s="71">
        <v>628.12</v>
      </c>
      <c r="G102" s="72">
        <v>218</v>
      </c>
      <c r="H102" s="56">
        <v>43992</v>
      </c>
      <c r="I102" s="71">
        <v>628.12</v>
      </c>
      <c r="J102" s="71">
        <v>628.12</v>
      </c>
      <c r="K102" s="71"/>
      <c r="L102" s="71"/>
      <c r="M102" s="71"/>
      <c r="N102" s="71"/>
      <c r="O102" s="15">
        <f>F102-M102-P102</f>
        <v>628.12</v>
      </c>
      <c r="P102" s="71">
        <v>0</v>
      </c>
      <c r="Q102" s="8"/>
    </row>
    <row r="103" spans="2:17" s="1" customFormat="1" hidden="1" x14ac:dyDescent="0.25">
      <c r="B103" s="153"/>
      <c r="C103" s="173"/>
      <c r="D103" s="19"/>
      <c r="E103" s="56"/>
      <c r="F103" s="71"/>
      <c r="G103" s="72"/>
      <c r="H103" s="56"/>
      <c r="I103" s="71"/>
      <c r="J103" s="71"/>
      <c r="K103" s="71"/>
      <c r="L103" s="71"/>
      <c r="M103" s="71"/>
      <c r="N103" s="71"/>
      <c r="O103" s="15"/>
      <c r="P103" s="71"/>
      <c r="Q103" s="8"/>
    </row>
    <row r="104" spans="2:17" s="1" customFormat="1" x14ac:dyDescent="0.25">
      <c r="B104" s="154"/>
      <c r="C104" s="78" t="s">
        <v>5</v>
      </c>
      <c r="D104" s="19"/>
      <c r="E104" s="73"/>
      <c r="F104" s="26">
        <f>SUM(F102:F103)</f>
        <v>628.12</v>
      </c>
      <c r="G104" s="26"/>
      <c r="H104" s="26"/>
      <c r="I104" s="26">
        <f t="shared" ref="I104:P104" si="25">SUM(I102:I103)</f>
        <v>628.12</v>
      </c>
      <c r="J104" s="26">
        <f t="shared" si="25"/>
        <v>628.12</v>
      </c>
      <c r="K104" s="26">
        <f t="shared" si="25"/>
        <v>0</v>
      </c>
      <c r="L104" s="26">
        <f t="shared" si="25"/>
        <v>0</v>
      </c>
      <c r="M104" s="26">
        <f t="shared" si="25"/>
        <v>0</v>
      </c>
      <c r="N104" s="26">
        <f t="shared" si="25"/>
        <v>0</v>
      </c>
      <c r="O104" s="26">
        <f t="shared" si="25"/>
        <v>628.12</v>
      </c>
      <c r="P104" s="26">
        <f t="shared" si="25"/>
        <v>0</v>
      </c>
      <c r="Q104" s="8"/>
    </row>
    <row r="105" spans="2:17" s="1" customFormat="1" x14ac:dyDescent="0.25">
      <c r="B105" s="155">
        <v>20</v>
      </c>
      <c r="C105" s="172" t="s">
        <v>26</v>
      </c>
      <c r="D105" s="19">
        <v>23436</v>
      </c>
      <c r="E105" s="56">
        <v>43951</v>
      </c>
      <c r="F105" s="71">
        <v>263.5</v>
      </c>
      <c r="G105" s="72">
        <v>196</v>
      </c>
      <c r="H105" s="56">
        <v>43966</v>
      </c>
      <c r="I105" s="71">
        <v>263.5</v>
      </c>
      <c r="J105" s="71"/>
      <c r="K105" s="71"/>
      <c r="L105" s="71">
        <v>263.5</v>
      </c>
      <c r="M105" s="71"/>
      <c r="N105" s="71"/>
      <c r="O105" s="15">
        <f>F105-M105-P105</f>
        <v>263.5</v>
      </c>
      <c r="P105" s="71">
        <v>0</v>
      </c>
      <c r="Q105" s="8"/>
    </row>
    <row r="106" spans="2:17" s="1" customFormat="1" x14ac:dyDescent="0.25">
      <c r="B106" s="153"/>
      <c r="C106" s="173"/>
      <c r="D106" s="19">
        <v>23441</v>
      </c>
      <c r="E106" s="56">
        <v>43982</v>
      </c>
      <c r="F106" s="71">
        <v>263.5</v>
      </c>
      <c r="G106" s="72">
        <v>225</v>
      </c>
      <c r="H106" s="56">
        <v>43993</v>
      </c>
      <c r="I106" s="71">
        <v>263.5</v>
      </c>
      <c r="J106" s="71">
        <v>263.5</v>
      </c>
      <c r="K106" s="71"/>
      <c r="L106" s="71"/>
      <c r="M106" s="71"/>
      <c r="N106" s="71"/>
      <c r="O106" s="71">
        <v>263.5</v>
      </c>
      <c r="P106" s="71">
        <v>0</v>
      </c>
      <c r="Q106" s="8"/>
    </row>
    <row r="107" spans="2:17" s="1" customFormat="1" x14ac:dyDescent="0.25">
      <c r="B107" s="154"/>
      <c r="C107" s="78" t="s">
        <v>5</v>
      </c>
      <c r="D107" s="19"/>
      <c r="E107" s="73"/>
      <c r="F107" s="26">
        <f>SUM(F105:F106)</f>
        <v>527</v>
      </c>
      <c r="G107" s="26"/>
      <c r="H107" s="26"/>
      <c r="I107" s="26">
        <f t="shared" ref="I107:P107" si="26">SUM(I105:I106)</f>
        <v>527</v>
      </c>
      <c r="J107" s="26">
        <f t="shared" si="26"/>
        <v>263.5</v>
      </c>
      <c r="K107" s="26">
        <f t="shared" si="26"/>
        <v>0</v>
      </c>
      <c r="L107" s="26">
        <f t="shared" si="26"/>
        <v>263.5</v>
      </c>
      <c r="M107" s="26">
        <f t="shared" si="26"/>
        <v>0</v>
      </c>
      <c r="N107" s="26">
        <f t="shared" si="26"/>
        <v>0</v>
      </c>
      <c r="O107" s="26">
        <f t="shared" si="26"/>
        <v>527</v>
      </c>
      <c r="P107" s="26">
        <f t="shared" si="26"/>
        <v>0</v>
      </c>
      <c r="Q107" s="8"/>
    </row>
    <row r="108" spans="2:17" s="1" customFormat="1" ht="18" customHeight="1" x14ac:dyDescent="0.25">
      <c r="B108" s="155">
        <v>21</v>
      </c>
      <c r="C108" s="78" t="s">
        <v>38</v>
      </c>
      <c r="D108" s="19">
        <v>15000103</v>
      </c>
      <c r="E108" s="56">
        <v>43980</v>
      </c>
      <c r="F108" s="71">
        <v>84.66</v>
      </c>
      <c r="G108" s="72">
        <v>209</v>
      </c>
      <c r="H108" s="56">
        <v>43985</v>
      </c>
      <c r="I108" s="71">
        <v>84.66</v>
      </c>
      <c r="J108" s="71">
        <v>84.66</v>
      </c>
      <c r="K108" s="26"/>
      <c r="L108" s="71"/>
      <c r="M108" s="26"/>
      <c r="N108" s="26"/>
      <c r="O108" s="15">
        <f>F108-M108-P108</f>
        <v>84.66</v>
      </c>
      <c r="P108" s="71">
        <v>0</v>
      </c>
      <c r="Q108" s="8"/>
    </row>
    <row r="109" spans="2:17" s="1" customFormat="1" x14ac:dyDescent="0.25">
      <c r="B109" s="154"/>
      <c r="C109" s="78" t="s">
        <v>5</v>
      </c>
      <c r="D109" s="19"/>
      <c r="E109" s="73"/>
      <c r="F109" s="26">
        <f>SUM(F108:F108)</f>
        <v>84.66</v>
      </c>
      <c r="G109" s="27"/>
      <c r="H109" s="26"/>
      <c r="I109" s="26">
        <f>SUM(I108:I108)</f>
        <v>84.66</v>
      </c>
      <c r="J109" s="26">
        <f>SUM(J108:J108)</f>
        <v>84.66</v>
      </c>
      <c r="K109" s="26">
        <f t="shared" ref="K109:L109" si="27">SUM(K108:K108)</f>
        <v>0</v>
      </c>
      <c r="L109" s="26">
        <f t="shared" si="27"/>
        <v>0</v>
      </c>
      <c r="M109" s="26">
        <f>SUM(M108:M108)</f>
        <v>0</v>
      </c>
      <c r="N109" s="26"/>
      <c r="O109" s="26">
        <f>SUM(O108:O108)</f>
        <v>84.66</v>
      </c>
      <c r="P109" s="26">
        <f>SUM(P108:P108)</f>
        <v>0</v>
      </c>
      <c r="Q109" s="8"/>
    </row>
    <row r="110" spans="2:17" s="1" customFormat="1" x14ac:dyDescent="0.25">
      <c r="B110" s="155">
        <v>22</v>
      </c>
      <c r="C110" s="172" t="s">
        <v>27</v>
      </c>
      <c r="D110" s="19">
        <v>12482</v>
      </c>
      <c r="E110" s="56">
        <v>43951</v>
      </c>
      <c r="F110" s="71">
        <v>243.07</v>
      </c>
      <c r="G110" s="72">
        <v>188</v>
      </c>
      <c r="H110" s="56">
        <v>43964</v>
      </c>
      <c r="I110" s="71">
        <v>243.07</v>
      </c>
      <c r="J110" s="71"/>
      <c r="K110" s="26"/>
      <c r="L110" s="71">
        <v>243.07</v>
      </c>
      <c r="M110" s="26"/>
      <c r="N110" s="26"/>
      <c r="O110" s="15">
        <f>F110-M110-P110</f>
        <v>243.07</v>
      </c>
      <c r="P110" s="71">
        <v>0</v>
      </c>
      <c r="Q110" s="8"/>
    </row>
    <row r="111" spans="2:17" s="1" customFormat="1" x14ac:dyDescent="0.25">
      <c r="B111" s="153"/>
      <c r="C111" s="175"/>
      <c r="D111" s="19">
        <v>12459</v>
      </c>
      <c r="E111" s="56">
        <v>43951</v>
      </c>
      <c r="F111" s="71">
        <v>263.5</v>
      </c>
      <c r="G111" s="72">
        <v>189</v>
      </c>
      <c r="H111" s="56">
        <v>43964</v>
      </c>
      <c r="I111" s="71">
        <v>263.5</v>
      </c>
      <c r="J111" s="71"/>
      <c r="K111" s="26"/>
      <c r="L111" s="71">
        <v>263.5</v>
      </c>
      <c r="M111" s="26"/>
      <c r="N111" s="26"/>
      <c r="O111" s="15">
        <f>F111-M111-P111</f>
        <v>263.5</v>
      </c>
      <c r="P111" s="71">
        <v>0</v>
      </c>
      <c r="Q111" s="8"/>
    </row>
    <row r="112" spans="2:17" s="1" customFormat="1" x14ac:dyDescent="0.25">
      <c r="B112" s="153"/>
      <c r="C112" s="116"/>
      <c r="D112" s="19">
        <v>12573</v>
      </c>
      <c r="E112" s="56">
        <v>43979</v>
      </c>
      <c r="F112" s="71">
        <v>243.07</v>
      </c>
      <c r="G112" s="72">
        <v>216</v>
      </c>
      <c r="H112" s="56">
        <v>43986</v>
      </c>
      <c r="I112" s="71">
        <v>243.07</v>
      </c>
      <c r="J112" s="71">
        <v>243.07</v>
      </c>
      <c r="K112" s="26"/>
      <c r="L112" s="71"/>
      <c r="M112" s="26"/>
      <c r="N112" s="26"/>
      <c r="O112" s="15">
        <f>F112-M112-P112</f>
        <v>243.07</v>
      </c>
      <c r="P112" s="71">
        <v>0</v>
      </c>
      <c r="Q112" s="8"/>
    </row>
    <row r="113" spans="2:17" s="1" customFormat="1" x14ac:dyDescent="0.25">
      <c r="B113" s="153"/>
      <c r="C113" s="116"/>
      <c r="D113" s="19">
        <v>12661</v>
      </c>
      <c r="E113" s="56">
        <v>43981</v>
      </c>
      <c r="F113" s="71">
        <v>518.45000000000005</v>
      </c>
      <c r="G113" s="72">
        <v>230</v>
      </c>
      <c r="H113" s="56">
        <v>43993</v>
      </c>
      <c r="I113" s="71">
        <v>518.45000000000005</v>
      </c>
      <c r="J113" s="71">
        <v>518.45000000000005</v>
      </c>
      <c r="K113" s="26"/>
      <c r="L113" s="71"/>
      <c r="M113" s="26"/>
      <c r="N113" s="26"/>
      <c r="O113" s="15">
        <f>F113-M113-P113</f>
        <v>518.45000000000005</v>
      </c>
      <c r="P113" s="71">
        <v>0</v>
      </c>
      <c r="Q113" s="8"/>
    </row>
    <row r="114" spans="2:17" s="1" customFormat="1" x14ac:dyDescent="0.25">
      <c r="B114" s="153"/>
      <c r="C114" s="116"/>
      <c r="D114" s="19">
        <v>12662</v>
      </c>
      <c r="E114" s="56">
        <v>43981</v>
      </c>
      <c r="F114" s="71">
        <v>243.07</v>
      </c>
      <c r="G114" s="72">
        <v>229</v>
      </c>
      <c r="H114" s="56">
        <v>43993</v>
      </c>
      <c r="I114" s="71">
        <v>243.07</v>
      </c>
      <c r="J114" s="71">
        <v>243.07</v>
      </c>
      <c r="K114" s="26"/>
      <c r="L114" s="71"/>
      <c r="M114" s="26"/>
      <c r="N114" s="26"/>
      <c r="O114" s="15">
        <f>F114-M114-P114</f>
        <v>243.07</v>
      </c>
      <c r="P114" s="71">
        <v>0</v>
      </c>
      <c r="Q114" s="8"/>
    </row>
    <row r="115" spans="2:17" s="1" customFormat="1" x14ac:dyDescent="0.25">
      <c r="B115" s="154"/>
      <c r="C115" s="78" t="s">
        <v>5</v>
      </c>
      <c r="D115" s="19"/>
      <c r="E115" s="73"/>
      <c r="F115" s="26">
        <f>SUM(F110:F114)</f>
        <v>1511.16</v>
      </c>
      <c r="G115" s="26"/>
      <c r="H115" s="26"/>
      <c r="I115" s="26">
        <f t="shared" ref="I115:P115" si="28">SUM(I110:I114)</f>
        <v>1511.16</v>
      </c>
      <c r="J115" s="26">
        <f t="shared" si="28"/>
        <v>1004.5899999999999</v>
      </c>
      <c r="K115" s="26">
        <f t="shared" si="28"/>
        <v>0</v>
      </c>
      <c r="L115" s="26">
        <f t="shared" si="28"/>
        <v>506.57</v>
      </c>
      <c r="M115" s="26">
        <f t="shared" si="28"/>
        <v>0</v>
      </c>
      <c r="N115" s="26">
        <f t="shared" si="28"/>
        <v>0</v>
      </c>
      <c r="O115" s="26">
        <f t="shared" si="28"/>
        <v>1511.16</v>
      </c>
      <c r="P115" s="26">
        <f t="shared" si="28"/>
        <v>0</v>
      </c>
      <c r="Q115" s="8"/>
    </row>
    <row r="116" spans="2:17" s="1" customFormat="1" ht="17.25" hidden="1" customHeight="1" x14ac:dyDescent="0.25">
      <c r="B116" s="155">
        <v>18</v>
      </c>
      <c r="C116" s="172" t="s">
        <v>39</v>
      </c>
      <c r="D116" s="19"/>
      <c r="E116" s="56"/>
      <c r="F116" s="63"/>
      <c r="G116" s="57"/>
      <c r="H116" s="56"/>
      <c r="I116" s="63"/>
      <c r="J116" s="63"/>
      <c r="K116" s="26"/>
      <c r="L116" s="26"/>
      <c r="M116" s="26"/>
      <c r="N116" s="26"/>
      <c r="O116" s="15">
        <f>F116-M116-P116</f>
        <v>0</v>
      </c>
      <c r="P116" s="63"/>
      <c r="Q116" s="8"/>
    </row>
    <row r="117" spans="2:17" s="1" customFormat="1" ht="15" hidden="1" customHeight="1" x14ac:dyDescent="0.25">
      <c r="B117" s="153"/>
      <c r="C117" s="173"/>
      <c r="D117" s="19"/>
      <c r="E117" s="56"/>
      <c r="F117" s="63"/>
      <c r="G117" s="57"/>
      <c r="H117" s="56"/>
      <c r="I117" s="63"/>
      <c r="J117" s="63"/>
      <c r="K117" s="26"/>
      <c r="L117" s="26"/>
      <c r="M117" s="26"/>
      <c r="N117" s="26"/>
      <c r="O117" s="15">
        <f>F117-M117-P117</f>
        <v>0</v>
      </c>
      <c r="P117" s="63"/>
      <c r="Q117" s="8"/>
    </row>
    <row r="118" spans="2:17" s="1" customFormat="1" hidden="1" x14ac:dyDescent="0.25">
      <c r="B118" s="154"/>
      <c r="C118" s="78" t="s">
        <v>5</v>
      </c>
      <c r="D118" s="19"/>
      <c r="E118" s="73"/>
      <c r="F118" s="26">
        <f>SUM(F116:F117)</f>
        <v>0</v>
      </c>
      <c r="G118" s="27"/>
      <c r="H118" s="26"/>
      <c r="I118" s="26">
        <f t="shared" ref="I118:P118" si="29">SUM(I116:I117)</f>
        <v>0</v>
      </c>
      <c r="J118" s="26">
        <f t="shared" si="29"/>
        <v>0</v>
      </c>
      <c r="K118" s="26">
        <f t="shared" si="29"/>
        <v>0</v>
      </c>
      <c r="L118" s="26">
        <f t="shared" si="29"/>
        <v>0</v>
      </c>
      <c r="M118" s="26">
        <f t="shared" si="29"/>
        <v>0</v>
      </c>
      <c r="N118" s="26">
        <f t="shared" si="29"/>
        <v>0</v>
      </c>
      <c r="O118" s="26">
        <f t="shared" si="29"/>
        <v>0</v>
      </c>
      <c r="P118" s="26">
        <f t="shared" si="29"/>
        <v>0</v>
      </c>
      <c r="Q118" s="8"/>
    </row>
    <row r="119" spans="2:17" s="1" customFormat="1" ht="16.5" customHeight="1" x14ac:dyDescent="0.25">
      <c r="B119" s="155">
        <v>23</v>
      </c>
      <c r="C119" s="172" t="s">
        <v>37</v>
      </c>
      <c r="D119" s="19">
        <v>563</v>
      </c>
      <c r="E119" s="56">
        <v>43951</v>
      </c>
      <c r="F119" s="71">
        <v>2112.3200000000002</v>
      </c>
      <c r="G119" s="72">
        <v>197</v>
      </c>
      <c r="H119" s="56">
        <v>43966</v>
      </c>
      <c r="I119" s="71">
        <v>2112.3200000000002</v>
      </c>
      <c r="J119" s="71"/>
      <c r="K119" s="26"/>
      <c r="L119" s="71">
        <v>2112.3200000000002</v>
      </c>
      <c r="M119" s="26"/>
      <c r="N119" s="26"/>
      <c r="O119" s="15">
        <f>F119-M119-P119</f>
        <v>2112.3200000000002</v>
      </c>
      <c r="P119" s="71">
        <v>0</v>
      </c>
      <c r="Q119" s="8"/>
    </row>
    <row r="120" spans="2:17" s="1" customFormat="1" ht="16.5" customHeight="1" x14ac:dyDescent="0.25">
      <c r="B120" s="153"/>
      <c r="C120" s="173"/>
      <c r="D120" s="19"/>
      <c r="E120" s="56"/>
      <c r="F120" s="71"/>
      <c r="G120" s="72"/>
      <c r="H120" s="56"/>
      <c r="I120" s="71"/>
      <c r="J120" s="71"/>
      <c r="K120" s="26"/>
      <c r="L120" s="71"/>
      <c r="M120" s="26"/>
      <c r="N120" s="26"/>
      <c r="O120" s="15"/>
      <c r="P120" s="71"/>
      <c r="Q120" s="8"/>
    </row>
    <row r="121" spans="2:17" s="1" customFormat="1" x14ac:dyDescent="0.25">
      <c r="B121" s="154"/>
      <c r="C121" s="78" t="s">
        <v>5</v>
      </c>
      <c r="D121" s="19"/>
      <c r="E121" s="73"/>
      <c r="F121" s="26">
        <f>SUM(F119:F120)</f>
        <v>2112.3200000000002</v>
      </c>
      <c r="G121" s="27"/>
      <c r="H121" s="26"/>
      <c r="I121" s="26">
        <f>SUM(I119:I120)</f>
        <v>2112.3200000000002</v>
      </c>
      <c r="J121" s="26">
        <f>SUM(J119:J120)</f>
        <v>0</v>
      </c>
      <c r="K121" s="26">
        <f t="shared" ref="K121" si="30">SUM(K119:K119)</f>
        <v>0</v>
      </c>
      <c r="L121" s="26">
        <f>SUM(L119:L120)</f>
        <v>2112.3200000000002</v>
      </c>
      <c r="M121" s="26">
        <f>SUM(M119:M119)</f>
        <v>0</v>
      </c>
      <c r="N121" s="26">
        <f>SUM(N119:N119)</f>
        <v>0</v>
      </c>
      <c r="O121" s="26">
        <f>SUM(O119:O120)</f>
        <v>2112.3200000000002</v>
      </c>
      <c r="P121" s="26">
        <f>SUM(P119:P120)</f>
        <v>0</v>
      </c>
      <c r="Q121" s="26">
        <f>SUM(Q119:Q119)</f>
        <v>0</v>
      </c>
    </row>
    <row r="122" spans="2:17" s="1" customFormat="1" ht="17.25" customHeight="1" x14ac:dyDescent="0.25">
      <c r="B122" s="155">
        <v>24</v>
      </c>
      <c r="C122" s="78" t="s">
        <v>78</v>
      </c>
      <c r="D122" s="19">
        <v>5</v>
      </c>
      <c r="E122" s="56">
        <v>43982</v>
      </c>
      <c r="F122" s="71">
        <v>2016.7</v>
      </c>
      <c r="G122" s="8">
        <v>219</v>
      </c>
      <c r="H122" s="56">
        <v>43992</v>
      </c>
      <c r="I122" s="71">
        <v>2016.7</v>
      </c>
      <c r="J122" s="71">
        <v>2016.7</v>
      </c>
      <c r="K122" s="26"/>
      <c r="L122" s="71"/>
      <c r="M122" s="26"/>
      <c r="N122" s="26"/>
      <c r="O122" s="15">
        <f>F122-M122-P122</f>
        <v>2016.7</v>
      </c>
      <c r="P122" s="71">
        <v>0</v>
      </c>
      <c r="Q122" s="8"/>
    </row>
    <row r="123" spans="2:17" s="1" customFormat="1" x14ac:dyDescent="0.25">
      <c r="B123" s="154"/>
      <c r="C123" s="78" t="s">
        <v>5</v>
      </c>
      <c r="D123" s="19"/>
      <c r="E123" s="36"/>
      <c r="F123" s="37">
        <f>SUM(F122:F122)</f>
        <v>2016.7</v>
      </c>
      <c r="G123" s="38"/>
      <c r="H123" s="37"/>
      <c r="I123" s="37">
        <f t="shared" ref="I123:P123" si="31">SUM(I122:I122)</f>
        <v>2016.7</v>
      </c>
      <c r="J123" s="37">
        <f t="shared" si="31"/>
        <v>2016.7</v>
      </c>
      <c r="K123" s="37">
        <f t="shared" si="31"/>
        <v>0</v>
      </c>
      <c r="L123" s="37">
        <f t="shared" si="31"/>
        <v>0</v>
      </c>
      <c r="M123" s="37">
        <f t="shared" si="31"/>
        <v>0</v>
      </c>
      <c r="N123" s="37">
        <f t="shared" si="31"/>
        <v>0</v>
      </c>
      <c r="O123" s="37">
        <f t="shared" si="31"/>
        <v>2016.7</v>
      </c>
      <c r="P123" s="39">
        <f t="shared" si="31"/>
        <v>0</v>
      </c>
      <c r="Q123" s="8"/>
    </row>
    <row r="124" spans="2:17" s="1" customFormat="1" x14ac:dyDescent="0.25">
      <c r="B124" s="155">
        <v>25</v>
      </c>
      <c r="C124" s="78" t="s">
        <v>46</v>
      </c>
      <c r="D124" s="55" t="s">
        <v>80</v>
      </c>
      <c r="E124" s="56">
        <v>43980</v>
      </c>
      <c r="F124" s="19">
        <v>164.88</v>
      </c>
      <c r="G124" s="22">
        <v>236</v>
      </c>
      <c r="H124" s="56">
        <v>43994</v>
      </c>
      <c r="I124" s="19">
        <v>164.88</v>
      </c>
      <c r="J124" s="19">
        <v>164.88</v>
      </c>
      <c r="K124" s="19"/>
      <c r="L124" s="19"/>
      <c r="M124" s="19"/>
      <c r="N124" s="19"/>
      <c r="O124" s="15">
        <v>0</v>
      </c>
      <c r="P124" s="19">
        <v>164.88</v>
      </c>
      <c r="Q124" s="8"/>
    </row>
    <row r="125" spans="2:17" s="1" customFormat="1" x14ac:dyDescent="0.25">
      <c r="B125" s="154"/>
      <c r="C125" s="78" t="s">
        <v>5</v>
      </c>
      <c r="D125" s="19"/>
      <c r="E125" s="36"/>
      <c r="F125" s="39">
        <f>SUM(F124:F124)</f>
        <v>164.88</v>
      </c>
      <c r="G125" s="38"/>
      <c r="H125" s="39"/>
      <c r="I125" s="39">
        <f t="shared" ref="I125:P125" si="32">SUM(I124:I124)</f>
        <v>164.88</v>
      </c>
      <c r="J125" s="39">
        <f t="shared" si="32"/>
        <v>164.88</v>
      </c>
      <c r="K125" s="39">
        <f t="shared" si="32"/>
        <v>0</v>
      </c>
      <c r="L125" s="39">
        <f t="shared" si="32"/>
        <v>0</v>
      </c>
      <c r="M125" s="39">
        <f t="shared" si="32"/>
        <v>0</v>
      </c>
      <c r="N125" s="39">
        <f t="shared" si="32"/>
        <v>0</v>
      </c>
      <c r="O125" s="39">
        <f t="shared" si="32"/>
        <v>0</v>
      </c>
      <c r="P125" s="39">
        <f t="shared" si="32"/>
        <v>164.88</v>
      </c>
      <c r="Q125" s="8"/>
    </row>
    <row r="126" spans="2:17" s="1" customFormat="1" ht="15" customHeight="1" x14ac:dyDescent="0.25">
      <c r="B126" s="155">
        <v>26</v>
      </c>
      <c r="C126" s="84" t="s">
        <v>65</v>
      </c>
      <c r="D126" s="55" t="s">
        <v>63</v>
      </c>
      <c r="E126" s="56">
        <v>43951</v>
      </c>
      <c r="F126" s="16">
        <v>2640.58</v>
      </c>
      <c r="G126" s="22">
        <v>198</v>
      </c>
      <c r="H126" s="56">
        <v>43966</v>
      </c>
      <c r="I126" s="16">
        <v>2640.58</v>
      </c>
      <c r="J126" s="16"/>
      <c r="K126" s="16"/>
      <c r="L126" s="16">
        <v>2640.58</v>
      </c>
      <c r="M126" s="16"/>
      <c r="N126" s="16"/>
      <c r="O126" s="15">
        <f>F126-M126-P126</f>
        <v>2640.58</v>
      </c>
      <c r="P126" s="16">
        <v>0</v>
      </c>
      <c r="Q126" s="8"/>
    </row>
    <row r="127" spans="2:17" s="1" customFormat="1" ht="15" customHeight="1" x14ac:dyDescent="0.25">
      <c r="B127" s="153"/>
      <c r="C127" s="85" t="s">
        <v>64</v>
      </c>
      <c r="D127" s="19"/>
      <c r="E127" s="36"/>
      <c r="F127" s="16"/>
      <c r="G127" s="28"/>
      <c r="H127" s="16"/>
      <c r="I127" s="16"/>
      <c r="J127" s="16"/>
      <c r="K127" s="16"/>
      <c r="L127" s="16"/>
      <c r="M127" s="16"/>
      <c r="N127" s="16"/>
      <c r="O127" s="15">
        <f>F127-M127-P127</f>
        <v>0</v>
      </c>
      <c r="P127" s="16"/>
      <c r="Q127" s="8"/>
    </row>
    <row r="128" spans="2:17" s="1" customFormat="1" ht="15" customHeight="1" x14ac:dyDescent="0.25">
      <c r="B128" s="154"/>
      <c r="C128" s="78" t="s">
        <v>5</v>
      </c>
      <c r="D128" s="19"/>
      <c r="E128" s="36"/>
      <c r="F128" s="39">
        <f>SUM(F126:F126)</f>
        <v>2640.58</v>
      </c>
      <c r="G128" s="38"/>
      <c r="H128" s="39"/>
      <c r="I128" s="39">
        <f t="shared" ref="I128:P128" si="33">SUM(I126:I126)</f>
        <v>2640.58</v>
      </c>
      <c r="J128" s="39">
        <f t="shared" si="33"/>
        <v>0</v>
      </c>
      <c r="K128" s="39">
        <f t="shared" si="33"/>
        <v>0</v>
      </c>
      <c r="L128" s="39">
        <f t="shared" si="33"/>
        <v>2640.58</v>
      </c>
      <c r="M128" s="39">
        <f t="shared" si="33"/>
        <v>0</v>
      </c>
      <c r="N128" s="39">
        <f t="shared" si="33"/>
        <v>0</v>
      </c>
      <c r="O128" s="39">
        <f t="shared" si="33"/>
        <v>2640.58</v>
      </c>
      <c r="P128" s="39">
        <f t="shared" si="33"/>
        <v>0</v>
      </c>
      <c r="Q128" s="8"/>
    </row>
    <row r="129" spans="2:17" s="1" customFormat="1" ht="18" customHeight="1" x14ac:dyDescent="0.25">
      <c r="B129" s="155">
        <v>27</v>
      </c>
      <c r="C129" s="115" t="s">
        <v>66</v>
      </c>
      <c r="D129" s="79">
        <v>11497</v>
      </c>
      <c r="E129" s="56">
        <v>43951</v>
      </c>
      <c r="F129" s="16">
        <v>1128.5</v>
      </c>
      <c r="G129" s="72">
        <v>179</v>
      </c>
      <c r="H129" s="56">
        <v>43963</v>
      </c>
      <c r="I129" s="16">
        <v>1128.5</v>
      </c>
      <c r="J129" s="16"/>
      <c r="K129" s="16"/>
      <c r="L129" s="16">
        <v>1128.5</v>
      </c>
      <c r="M129" s="16"/>
      <c r="N129" s="16"/>
      <c r="O129" s="15">
        <f>F129-M129-P129</f>
        <v>1128.5</v>
      </c>
      <c r="P129" s="16">
        <v>0</v>
      </c>
      <c r="Q129" s="8"/>
    </row>
    <row r="130" spans="2:17" s="1" customFormat="1" ht="15" customHeight="1" x14ac:dyDescent="0.25">
      <c r="B130" s="153"/>
      <c r="C130" s="117" t="s">
        <v>30</v>
      </c>
      <c r="D130" s="79">
        <v>11572</v>
      </c>
      <c r="E130" s="56">
        <v>43980</v>
      </c>
      <c r="F130" s="60">
        <v>564.25</v>
      </c>
      <c r="G130" s="123">
        <v>245</v>
      </c>
      <c r="H130" s="56">
        <v>43997</v>
      </c>
      <c r="I130" s="60">
        <v>564.25</v>
      </c>
      <c r="J130" s="60">
        <v>564.25</v>
      </c>
      <c r="K130" s="60"/>
      <c r="L130" s="60"/>
      <c r="M130" s="60"/>
      <c r="N130" s="60"/>
      <c r="O130" s="16">
        <f>F130-M130-P130</f>
        <v>0</v>
      </c>
      <c r="P130" s="60">
        <v>564.25</v>
      </c>
      <c r="Q130" s="8"/>
    </row>
    <row r="131" spans="2:17" s="1" customFormat="1" ht="15" customHeight="1" x14ac:dyDescent="0.25">
      <c r="B131" s="154"/>
      <c r="C131" s="117" t="s">
        <v>5</v>
      </c>
      <c r="D131" s="19"/>
      <c r="E131" s="36"/>
      <c r="F131" s="39">
        <f>SUM(F129:F130)</f>
        <v>1692.75</v>
      </c>
      <c r="G131" s="38"/>
      <c r="H131" s="39"/>
      <c r="I131" s="39">
        <f t="shared" ref="I131:P131" si="34">SUM(I129:I130)</f>
        <v>1692.75</v>
      </c>
      <c r="J131" s="39">
        <f t="shared" si="34"/>
        <v>564.25</v>
      </c>
      <c r="K131" s="39">
        <f t="shared" si="34"/>
        <v>0</v>
      </c>
      <c r="L131" s="39">
        <f t="shared" si="34"/>
        <v>1128.5</v>
      </c>
      <c r="M131" s="39">
        <f t="shared" si="34"/>
        <v>0</v>
      </c>
      <c r="N131" s="39">
        <f t="shared" si="34"/>
        <v>0</v>
      </c>
      <c r="O131" s="39">
        <f t="shared" si="34"/>
        <v>1128.5</v>
      </c>
      <c r="P131" s="39">
        <f t="shared" si="34"/>
        <v>564.25</v>
      </c>
      <c r="Q131" s="8"/>
    </row>
    <row r="132" spans="2:17" s="1" customFormat="1" ht="15" customHeight="1" x14ac:dyDescent="0.25">
      <c r="B132" s="118">
        <v>28</v>
      </c>
      <c r="C132" s="124" t="s">
        <v>51</v>
      </c>
      <c r="D132" s="19">
        <v>464</v>
      </c>
      <c r="E132" s="56">
        <v>43982</v>
      </c>
      <c r="F132" s="16">
        <v>314.06</v>
      </c>
      <c r="G132" s="28">
        <v>246</v>
      </c>
      <c r="H132" s="56">
        <v>43997</v>
      </c>
      <c r="I132" s="16">
        <v>314.06</v>
      </c>
      <c r="J132" s="16">
        <v>314.06</v>
      </c>
      <c r="K132" s="39"/>
      <c r="L132" s="16"/>
      <c r="M132" s="39"/>
      <c r="N132" s="39"/>
      <c r="O132" s="15">
        <f>F132-M132-P132</f>
        <v>0</v>
      </c>
      <c r="P132" s="16">
        <v>314.06</v>
      </c>
      <c r="Q132" s="8"/>
    </row>
    <row r="133" spans="2:17" s="1" customFormat="1" ht="15" customHeight="1" x14ac:dyDescent="0.25">
      <c r="B133" s="118"/>
      <c r="C133" s="78" t="s">
        <v>5</v>
      </c>
      <c r="D133" s="19"/>
      <c r="E133" s="36"/>
      <c r="F133" s="39">
        <f>SUM(F132:F132)</f>
        <v>314.06</v>
      </c>
      <c r="G133" s="38"/>
      <c r="H133" s="39"/>
      <c r="I133" s="39">
        <f t="shared" ref="I133:P133" si="35">SUM(I132:I132)</f>
        <v>314.06</v>
      </c>
      <c r="J133" s="39">
        <f t="shared" si="35"/>
        <v>314.06</v>
      </c>
      <c r="K133" s="39">
        <f t="shared" si="35"/>
        <v>0</v>
      </c>
      <c r="L133" s="39">
        <f t="shared" si="35"/>
        <v>0</v>
      </c>
      <c r="M133" s="39">
        <f t="shared" si="35"/>
        <v>0</v>
      </c>
      <c r="N133" s="39">
        <f t="shared" si="35"/>
        <v>0</v>
      </c>
      <c r="O133" s="39">
        <f t="shared" si="35"/>
        <v>0</v>
      </c>
      <c r="P133" s="39">
        <f t="shared" si="35"/>
        <v>314.06</v>
      </c>
      <c r="Q133" s="8"/>
    </row>
    <row r="134" spans="2:17" s="1" customFormat="1" ht="15" hidden="1" customHeight="1" x14ac:dyDescent="0.25">
      <c r="B134" s="155">
        <v>27</v>
      </c>
      <c r="C134" s="172" t="s">
        <v>44</v>
      </c>
      <c r="D134" s="19"/>
      <c r="E134" s="56"/>
      <c r="F134" s="60"/>
      <c r="G134" s="8"/>
      <c r="H134" s="56"/>
      <c r="I134" s="60"/>
      <c r="J134" s="60"/>
      <c r="K134" s="39"/>
      <c r="L134" s="60"/>
      <c r="M134" s="39"/>
      <c r="N134" s="39"/>
      <c r="O134" s="15"/>
      <c r="P134" s="60"/>
      <c r="Q134" s="8"/>
    </row>
    <row r="135" spans="2:17" s="1" customFormat="1" ht="15" hidden="1" customHeight="1" x14ac:dyDescent="0.25">
      <c r="B135" s="153"/>
      <c r="C135" s="173"/>
      <c r="D135" s="19"/>
      <c r="E135" s="56"/>
      <c r="F135" s="60"/>
      <c r="G135" s="8"/>
      <c r="H135" s="56"/>
      <c r="I135" s="60"/>
      <c r="J135" s="60"/>
      <c r="K135" s="39"/>
      <c r="L135" s="60"/>
      <c r="M135" s="39"/>
      <c r="N135" s="39"/>
      <c r="O135" s="60"/>
      <c r="P135" s="60"/>
      <c r="Q135" s="8"/>
    </row>
    <row r="136" spans="2:17" s="1" customFormat="1" ht="15" hidden="1" customHeight="1" x14ac:dyDescent="0.25">
      <c r="B136" s="154"/>
      <c r="C136" s="78" t="s">
        <v>5</v>
      </c>
      <c r="D136" s="19"/>
      <c r="E136" s="36"/>
      <c r="F136" s="61">
        <f>SUM(F134:F135)</f>
        <v>0</v>
      </c>
      <c r="G136" s="62"/>
      <c r="H136" s="61"/>
      <c r="I136" s="61">
        <f t="shared" ref="I136:J136" si="36">SUM(I134:I135)</f>
        <v>0</v>
      </c>
      <c r="J136" s="61">
        <f t="shared" si="36"/>
        <v>0</v>
      </c>
      <c r="K136" s="61"/>
      <c r="L136" s="61">
        <f>SUM(L134:L135)</f>
        <v>0</v>
      </c>
      <c r="M136" s="61"/>
      <c r="N136" s="61"/>
      <c r="O136" s="61">
        <f>O134+O135</f>
        <v>0</v>
      </c>
      <c r="P136" s="61">
        <f>SUM(P134:P135)</f>
        <v>0</v>
      </c>
      <c r="Q136" s="8"/>
    </row>
    <row r="137" spans="2:17" s="1" customFormat="1" x14ac:dyDescent="0.25">
      <c r="B137" s="74"/>
      <c r="C137" s="75" t="s">
        <v>4</v>
      </c>
      <c r="D137" s="19"/>
      <c r="E137" s="76"/>
      <c r="F137" s="26">
        <f t="shared" ref="F137:P137" si="37">F18+F26+F29+F33+F36+F39+F47+F50+F64+F72+F83+F86+F88+F91+F94+F96+F99+F101+F104+F107+F109+F115+F118+F123+F121+F125+F128+F131+F136+F133</f>
        <v>662652.21</v>
      </c>
      <c r="G137" s="26"/>
      <c r="H137" s="26"/>
      <c r="I137" s="26">
        <f t="shared" si="37"/>
        <v>660799.46000000008</v>
      </c>
      <c r="J137" s="26">
        <f t="shared" si="37"/>
        <v>415918.96</v>
      </c>
      <c r="K137" s="26">
        <f t="shared" si="37"/>
        <v>0</v>
      </c>
      <c r="L137" s="26">
        <f t="shared" si="37"/>
        <v>244880.49999999997</v>
      </c>
      <c r="M137" s="26">
        <f t="shared" si="37"/>
        <v>1852.75</v>
      </c>
      <c r="N137" s="26">
        <f t="shared" si="37"/>
        <v>18346.8</v>
      </c>
      <c r="O137" s="26">
        <f t="shared" si="37"/>
        <v>422000</v>
      </c>
      <c r="P137" s="26">
        <f t="shared" si="37"/>
        <v>220452.66000000003</v>
      </c>
      <c r="Q137" s="26">
        <f>Q18+Q26+Q29+Q33+Q36+Q39+Q47+Q50+Q64+Q72+Q83+Q86+Q88+Q91+Q94+Q96+Q99+Q101+Q104+Q107+Q109+Q115+Q118+Q123+Q121+Q125+Q128+Q131+Q136</f>
        <v>1743.85</v>
      </c>
    </row>
    <row r="138" spans="2:17" x14ac:dyDescent="0.25">
      <c r="C138" s="12"/>
      <c r="D138" s="40"/>
      <c r="E138" s="41"/>
      <c r="F138" s="30"/>
      <c r="G138" s="42"/>
      <c r="H138" s="30"/>
      <c r="I138" s="11"/>
      <c r="J138" s="11"/>
      <c r="K138" s="11"/>
      <c r="L138" s="11"/>
      <c r="M138" s="11"/>
      <c r="N138" s="11"/>
      <c r="O138" s="77"/>
      <c r="P138" s="77"/>
    </row>
    <row r="139" spans="2:17" ht="15.75" customHeight="1" x14ac:dyDescent="0.25">
      <c r="B139" s="181" t="s">
        <v>89</v>
      </c>
      <c r="C139" s="181"/>
      <c r="D139" s="12"/>
      <c r="E139" s="43" t="s">
        <v>47</v>
      </c>
      <c r="F139" s="43"/>
      <c r="G139" s="44"/>
      <c r="H139" s="43"/>
      <c r="I139" s="43"/>
      <c r="J139" s="43"/>
      <c r="K139" s="132" t="s">
        <v>92</v>
      </c>
      <c r="L139" s="182" t="s">
        <v>92</v>
      </c>
      <c r="M139" s="182"/>
      <c r="N139" s="182"/>
      <c r="O139" s="182"/>
      <c r="P139" s="182"/>
      <c r="Q139" s="182"/>
    </row>
    <row r="140" spans="2:17" ht="15.75" customHeight="1" x14ac:dyDescent="0.25">
      <c r="B140" s="68" t="s">
        <v>48</v>
      </c>
      <c r="C140" s="45"/>
      <c r="D140" s="12"/>
      <c r="E140" s="179" t="s">
        <v>3</v>
      </c>
      <c r="F140" s="179"/>
      <c r="G140" s="179"/>
      <c r="H140" s="179"/>
      <c r="I140" s="179"/>
      <c r="J140" s="119"/>
      <c r="K140" s="134" t="s">
        <v>92</v>
      </c>
      <c r="L140" s="174" t="s">
        <v>93</v>
      </c>
      <c r="M140" s="174"/>
      <c r="N140" s="174"/>
      <c r="O140" s="174"/>
      <c r="P140" s="174"/>
    </row>
    <row r="141" spans="2:17" x14ac:dyDescent="0.25">
      <c r="B141" s="54"/>
      <c r="C141" s="47"/>
      <c r="D141" s="12"/>
      <c r="E141" s="48"/>
      <c r="F141" s="46"/>
      <c r="G141" s="49"/>
      <c r="H141" s="46"/>
      <c r="I141" s="50"/>
      <c r="J141" s="50"/>
      <c r="K141" s="180"/>
      <c r="L141" s="180"/>
      <c r="M141" s="180"/>
      <c r="N141" s="51"/>
      <c r="O141" s="52"/>
    </row>
    <row r="142" spans="2:17" x14ac:dyDescent="0.25">
      <c r="B142" s="54"/>
      <c r="C142" s="47"/>
      <c r="D142" s="12"/>
      <c r="E142" s="48"/>
      <c r="F142" s="46"/>
      <c r="G142" s="49"/>
      <c r="H142" s="46"/>
      <c r="I142" s="50"/>
      <c r="J142" s="50"/>
      <c r="K142" s="120"/>
      <c r="L142" s="120"/>
      <c r="M142" s="128"/>
      <c r="N142" s="51"/>
      <c r="O142" s="52"/>
    </row>
    <row r="143" spans="2:17" x14ac:dyDescent="0.25">
      <c r="B143" s="54"/>
      <c r="C143" s="35"/>
      <c r="D143" s="12"/>
      <c r="E143" s="5"/>
      <c r="F143" s="11"/>
      <c r="G143" s="13"/>
      <c r="H143" s="11"/>
      <c r="I143" s="138" t="s">
        <v>96</v>
      </c>
      <c r="J143" s="50"/>
      <c r="K143" s="178"/>
      <c r="L143" s="178"/>
      <c r="M143" s="178"/>
      <c r="N143" s="178"/>
    </row>
    <row r="144" spans="2:17" x14ac:dyDescent="0.25">
      <c r="B144" s="54"/>
      <c r="C144" s="35"/>
      <c r="D144" s="12"/>
      <c r="E144" s="5"/>
      <c r="F144" s="11"/>
      <c r="G144" s="13"/>
      <c r="H144" s="139" t="s">
        <v>97</v>
      </c>
      <c r="I144" s="139"/>
      <c r="J144" s="139"/>
      <c r="K144" s="135"/>
      <c r="L144" s="135"/>
      <c r="M144" s="135"/>
      <c r="N144" s="135"/>
    </row>
    <row r="145" spans="2:16" x14ac:dyDescent="0.25">
      <c r="B145" s="54"/>
      <c r="C145" s="35"/>
      <c r="D145" s="12"/>
      <c r="E145" s="5"/>
      <c r="F145" s="11"/>
      <c r="G145" s="13"/>
      <c r="H145" s="11"/>
      <c r="I145" s="50"/>
      <c r="J145" s="50"/>
      <c r="K145" s="135"/>
      <c r="L145" s="135"/>
      <c r="M145" s="135"/>
      <c r="N145" s="135"/>
    </row>
    <row r="146" spans="2:16" x14ac:dyDescent="0.25">
      <c r="C146" s="12"/>
      <c r="D146" s="12"/>
      <c r="E146" s="5"/>
      <c r="F146" s="11"/>
      <c r="G146" s="13"/>
      <c r="H146" s="11"/>
      <c r="I146" s="11"/>
      <c r="J146" s="11"/>
      <c r="K146" s="11"/>
      <c r="L146" s="11"/>
      <c r="M146" s="11"/>
      <c r="N146" s="11"/>
      <c r="O146" s="66" t="s">
        <v>2</v>
      </c>
    </row>
    <row r="147" spans="2:16" x14ac:dyDescent="0.25">
      <c r="C147" s="12"/>
      <c r="D147" s="12"/>
      <c r="E147" s="5" t="s">
        <v>1</v>
      </c>
      <c r="F147" s="11"/>
      <c r="G147" s="13"/>
      <c r="H147" s="11"/>
      <c r="I147" s="11"/>
      <c r="J147" s="11"/>
      <c r="K147" s="11"/>
      <c r="L147" s="11"/>
      <c r="M147" s="11"/>
      <c r="N147" s="11"/>
      <c r="O147" s="69" t="s">
        <v>0</v>
      </c>
    </row>
    <row r="148" spans="2:16" x14ac:dyDescent="0.25">
      <c r="C148" s="12"/>
      <c r="D148" s="12"/>
      <c r="E148" s="5" t="s">
        <v>1</v>
      </c>
      <c r="F148" s="11"/>
      <c r="G148" s="13"/>
      <c r="H148" s="11"/>
      <c r="I148" s="11"/>
      <c r="J148" s="11"/>
      <c r="K148" s="11"/>
      <c r="L148" s="11"/>
      <c r="M148" s="11"/>
      <c r="N148" s="11"/>
      <c r="O148" s="11"/>
    </row>
    <row r="149" spans="2:16" x14ac:dyDescent="0.25">
      <c r="B149"/>
      <c r="C149" s="11"/>
      <c r="F149" s="11"/>
      <c r="G149" s="13"/>
      <c r="H149" s="11"/>
      <c r="I149" s="11"/>
      <c r="J149" s="11"/>
      <c r="K149" s="11"/>
      <c r="L149" s="11"/>
      <c r="M149" s="11"/>
      <c r="N149" s="11"/>
      <c r="O149" s="11"/>
      <c r="P149" s="1"/>
    </row>
    <row r="151" spans="2:16" x14ac:dyDescent="0.25">
      <c r="D151" s="129"/>
    </row>
    <row r="152" spans="2:16" x14ac:dyDescent="0.25">
      <c r="B152"/>
      <c r="D152" s="129"/>
      <c r="O152" s="59"/>
      <c r="P152" s="1"/>
    </row>
    <row r="153" spans="2:16" x14ac:dyDescent="0.25">
      <c r="D153" s="129"/>
    </row>
    <row r="154" spans="2:16" x14ac:dyDescent="0.25">
      <c r="D154" s="129"/>
    </row>
    <row r="166" spans="2:16" x14ac:dyDescent="0.25">
      <c r="B166"/>
      <c r="C166"/>
      <c r="D166" s="1"/>
      <c r="E166" s="1"/>
      <c r="G166" s="1"/>
      <c r="P166" s="1"/>
    </row>
    <row r="167" spans="2:16" x14ac:dyDescent="0.25">
      <c r="B167"/>
      <c r="C167"/>
      <c r="D167" s="1"/>
      <c r="E167" s="1"/>
      <c r="G167" s="1"/>
      <c r="P167" s="1"/>
    </row>
    <row r="168" spans="2:16" x14ac:dyDescent="0.25">
      <c r="B168"/>
      <c r="C168"/>
      <c r="D168" s="1"/>
      <c r="E168" s="1"/>
      <c r="G168" s="1"/>
      <c r="P168" s="1"/>
    </row>
    <row r="169" spans="2:16" x14ac:dyDescent="0.25">
      <c r="B169"/>
      <c r="C169"/>
      <c r="D169" s="1"/>
      <c r="E169" s="1"/>
      <c r="G169" s="1"/>
      <c r="P169" s="1"/>
    </row>
    <row r="170" spans="2:16" x14ac:dyDescent="0.25">
      <c r="B170"/>
      <c r="C170"/>
      <c r="D170" s="1"/>
      <c r="E170" s="1"/>
      <c r="G170" s="1"/>
      <c r="P170" s="1"/>
    </row>
    <row r="171" spans="2:16" x14ac:dyDescent="0.25">
      <c r="B171"/>
      <c r="C171"/>
      <c r="D171" s="1"/>
      <c r="E171" s="1"/>
      <c r="G171" s="1"/>
      <c r="P171" s="1"/>
    </row>
    <row r="172" spans="2:16" x14ac:dyDescent="0.25">
      <c r="B172"/>
      <c r="C172"/>
      <c r="D172" s="1"/>
      <c r="E172" s="1"/>
      <c r="G172" s="1"/>
      <c r="P172" s="1"/>
    </row>
    <row r="173" spans="2:16" x14ac:dyDescent="0.25">
      <c r="B173"/>
      <c r="C173"/>
      <c r="D173" s="1"/>
      <c r="E173" s="1"/>
      <c r="G173" s="1"/>
      <c r="P173" s="1"/>
    </row>
    <row r="174" spans="2:16" x14ac:dyDescent="0.25">
      <c r="B174"/>
      <c r="C174"/>
      <c r="D174" s="1"/>
      <c r="E174" s="1"/>
      <c r="G174" s="1"/>
      <c r="P174" s="1"/>
    </row>
    <row r="175" spans="2:16" x14ac:dyDescent="0.25">
      <c r="B175"/>
      <c r="C175"/>
      <c r="D175" s="1"/>
      <c r="E175" s="1"/>
      <c r="G175" s="1"/>
      <c r="P175" s="1"/>
    </row>
    <row r="176" spans="2:16" x14ac:dyDescent="0.25">
      <c r="B176"/>
      <c r="C176"/>
      <c r="D176" s="1"/>
      <c r="E176" s="1"/>
      <c r="G176" s="1"/>
      <c r="P176" s="1"/>
    </row>
    <row r="177" spans="2:16" x14ac:dyDescent="0.25">
      <c r="B177"/>
      <c r="C177"/>
      <c r="D177" s="1"/>
      <c r="E177" s="1"/>
      <c r="G177" s="1"/>
      <c r="P177" s="1"/>
    </row>
    <row r="178" spans="2:16" x14ac:dyDescent="0.25">
      <c r="B178"/>
      <c r="C178"/>
      <c r="D178" s="1"/>
      <c r="E178" s="1"/>
      <c r="G178" s="1"/>
      <c r="P178" s="1"/>
    </row>
    <row r="179" spans="2:16" x14ac:dyDescent="0.25">
      <c r="B179"/>
      <c r="C179"/>
      <c r="D179" s="1"/>
      <c r="E179" s="1"/>
      <c r="G179" s="1"/>
      <c r="P179" s="1"/>
    </row>
  </sheetData>
  <mergeCells count="62">
    <mergeCell ref="L140:P140"/>
    <mergeCell ref="C110:C111"/>
    <mergeCell ref="C92:C93"/>
    <mergeCell ref="C97:C98"/>
    <mergeCell ref="K143:N143"/>
    <mergeCell ref="E140:I140"/>
    <mergeCell ref="K141:M141"/>
    <mergeCell ref="B139:C139"/>
    <mergeCell ref="C102:C103"/>
    <mergeCell ref="C105:C106"/>
    <mergeCell ref="C116:C117"/>
    <mergeCell ref="C119:C120"/>
    <mergeCell ref="B110:B115"/>
    <mergeCell ref="B100:B101"/>
    <mergeCell ref="L139:Q139"/>
    <mergeCell ref="B124:B125"/>
    <mergeCell ref="B126:B128"/>
    <mergeCell ref="B129:B131"/>
    <mergeCell ref="B134:B136"/>
    <mergeCell ref="C134:C135"/>
    <mergeCell ref="B97:B99"/>
    <mergeCell ref="B116:B118"/>
    <mergeCell ref="B119:B121"/>
    <mergeCell ref="B122:B123"/>
    <mergeCell ref="B102:B104"/>
    <mergeCell ref="B105:B107"/>
    <mergeCell ref="B108:B109"/>
    <mergeCell ref="B84:B86"/>
    <mergeCell ref="C89:C90"/>
    <mergeCell ref="C84:C85"/>
    <mergeCell ref="B87:B88"/>
    <mergeCell ref="B89:B91"/>
    <mergeCell ref="M5:M7"/>
    <mergeCell ref="B8:B18"/>
    <mergeCell ref="C37:C38"/>
    <mergeCell ref="B5:B7"/>
    <mergeCell ref="C5:C7"/>
    <mergeCell ref="D5:F5"/>
    <mergeCell ref="B30:B33"/>
    <mergeCell ref="B34:B36"/>
    <mergeCell ref="B19:B26"/>
    <mergeCell ref="C19:C24"/>
    <mergeCell ref="B27:B29"/>
    <mergeCell ref="C27:C28"/>
    <mergeCell ref="B37:B39"/>
    <mergeCell ref="C34:C35"/>
    <mergeCell ref="H144:J144"/>
    <mergeCell ref="D6:D7"/>
    <mergeCell ref="E6:E7"/>
    <mergeCell ref="F6:F7"/>
    <mergeCell ref="B65:B72"/>
    <mergeCell ref="C65:C68"/>
    <mergeCell ref="C30:C32"/>
    <mergeCell ref="C8:C17"/>
    <mergeCell ref="B40:B47"/>
    <mergeCell ref="B48:B50"/>
    <mergeCell ref="C48:C49"/>
    <mergeCell ref="C40:C46"/>
    <mergeCell ref="B95:B96"/>
    <mergeCell ref="B92:B94"/>
    <mergeCell ref="C73:C79"/>
    <mergeCell ref="B73:B83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2020-06-30T08:31:35Z</cp:lastPrinted>
  <dcterms:created xsi:type="dcterms:W3CDTF">2017-06-21T10:50:40Z</dcterms:created>
  <dcterms:modified xsi:type="dcterms:W3CDTF">2020-06-30T08:32:19Z</dcterms:modified>
</cp:coreProperties>
</file>